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G:\WORD_WF\CHIZIAK\2024\bkk 2024\"/>
    </mc:Choice>
  </mc:AlternateContent>
  <xr:revisionPtr revIDLastSave="0" documentId="13_ncr:1_{B1BC83FB-EA69-42E3-B0AB-C7EA7B632ECF}" xr6:coauthVersionLast="47" xr6:coauthVersionMax="47" xr10:uidLastSave="{00000000-0000-0000-0000-000000000000}"/>
  <bookViews>
    <workbookView xWindow="-120" yWindow="-120" windowWidth="29040" windowHeight="15840" tabRatio="667" activeTab="3" xr2:uid="{9D67F02B-CC4F-4032-943A-20E9E9556752}"/>
  </bookViews>
  <sheets>
    <sheet name="Bilans 2024" sheetId="19" r:id="rId1"/>
    <sheet name="Rachunek zysków i strat 2024" sheetId="15" r:id="rId2"/>
    <sheet name="Zest.zmian w fund.2024" sheetId="16" r:id="rId3"/>
    <sheet name="Noty" sheetId="2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33" i="22" l="1"/>
  <c r="I16" i="16"/>
  <c r="F15" i="19"/>
  <c r="F13" i="19" s="1"/>
  <c r="I40" i="16"/>
  <c r="I27" i="16"/>
  <c r="C676" i="22"/>
  <c r="E635" i="22"/>
  <c r="E632" i="22"/>
  <c r="E644" i="22" s="1"/>
  <c r="E618" i="22"/>
  <c r="E615" i="22"/>
  <c r="E612" i="22"/>
  <c r="E626" i="22" s="1"/>
  <c r="E600" i="22"/>
  <c r="E595" i="22"/>
  <c r="E593" i="22"/>
  <c r="E606" i="22" s="1"/>
  <c r="E575" i="22"/>
  <c r="E570" i="22"/>
  <c r="E586" i="22" s="1"/>
  <c r="C564" i="22"/>
  <c r="E533" i="22"/>
  <c r="E518" i="22" s="1"/>
  <c r="E548" i="22" s="1"/>
  <c r="E530" i="22"/>
  <c r="E527" i="22"/>
  <c r="E519" i="22"/>
  <c r="E505" i="22"/>
  <c r="B477" i="22"/>
  <c r="B472" i="22"/>
  <c r="B471" i="22" s="1"/>
  <c r="C422" i="22"/>
  <c r="C431" i="22"/>
  <c r="C384" i="22"/>
  <c r="C372" i="22"/>
  <c r="C364" i="22"/>
  <c r="C377" i="22" s="1"/>
  <c r="I53" i="15"/>
  <c r="I49" i="15"/>
  <c r="I45" i="15"/>
  <c r="I41" i="15"/>
  <c r="I37" i="15"/>
  <c r="I24" i="15"/>
  <c r="I16" i="15"/>
  <c r="E37" i="19"/>
  <c r="E33" i="19"/>
  <c r="E25" i="19"/>
  <c r="E15" i="19"/>
  <c r="E13" i="19"/>
  <c r="B44" i="19"/>
  <c r="B38" i="19"/>
  <c r="B32" i="19"/>
  <c r="B33" i="19"/>
  <c r="B26" i="19"/>
  <c r="B16" i="19"/>
  <c r="B15" i="19" s="1"/>
  <c r="B13" i="19" s="1"/>
  <c r="B53" i="19" s="1"/>
  <c r="C204" i="22"/>
  <c r="C225" i="22" s="1"/>
  <c r="G224" i="22"/>
  <c r="G222" i="22"/>
  <c r="G221" i="22"/>
  <c r="G220" i="22"/>
  <c r="G218" i="22"/>
  <c r="G217" i="22"/>
  <c r="G216" i="22"/>
  <c r="G214" i="22"/>
  <c r="G213" i="22"/>
  <c r="G212" i="22"/>
  <c r="G210" i="22"/>
  <c r="G209" i="22"/>
  <c r="G208" i="22"/>
  <c r="G206" i="22"/>
  <c r="G205" i="22"/>
  <c r="G199" i="22"/>
  <c r="G195" i="22"/>
  <c r="C304" i="22"/>
  <c r="C325" i="22" s="1"/>
  <c r="B466" i="22"/>
  <c r="B461" i="22"/>
  <c r="B460" i="22"/>
  <c r="F661" i="22"/>
  <c r="E661" i="22"/>
  <c r="D661" i="22"/>
  <c r="C661" i="22"/>
  <c r="F635" i="22"/>
  <c r="F644" i="22"/>
  <c r="F632" i="22"/>
  <c r="F618" i="22"/>
  <c r="F626" i="22"/>
  <c r="F615" i="22"/>
  <c r="F612" i="22"/>
  <c r="F600" i="22"/>
  <c r="F595" i="22"/>
  <c r="F575" i="22"/>
  <c r="F570" i="22"/>
  <c r="F586" i="22" s="1"/>
  <c r="D564" i="22"/>
  <c r="F530" i="22"/>
  <c r="F518" i="22"/>
  <c r="F527" i="22"/>
  <c r="F519" i="22"/>
  <c r="F505" i="22"/>
  <c r="C477" i="22"/>
  <c r="C472" i="22"/>
  <c r="C471" i="22" s="1"/>
  <c r="C466" i="22"/>
  <c r="C461" i="22"/>
  <c r="C460" i="22"/>
  <c r="D422" i="22"/>
  <c r="D431" i="22"/>
  <c r="K413" i="22"/>
  <c r="E412" i="22"/>
  <c r="K412" i="22" s="1"/>
  <c r="K408" i="22" s="1"/>
  <c r="K411" i="22"/>
  <c r="K410" i="22"/>
  <c r="E409" i="22"/>
  <c r="K409" i="22"/>
  <c r="J408" i="22"/>
  <c r="I408" i="22"/>
  <c r="H408" i="22"/>
  <c r="G408" i="22"/>
  <c r="F408" i="22"/>
  <c r="D408" i="22"/>
  <c r="C408" i="22"/>
  <c r="C414" i="22" s="1"/>
  <c r="B408" i="22"/>
  <c r="B414" i="22" s="1"/>
  <c r="K407" i="22"/>
  <c r="K406" i="22"/>
  <c r="E405" i="22"/>
  <c r="K405" i="22"/>
  <c r="K404" i="22" s="1"/>
  <c r="J404" i="22"/>
  <c r="J414" i="22" s="1"/>
  <c r="I404" i="22"/>
  <c r="I414" i="22"/>
  <c r="H404" i="22"/>
  <c r="H414" i="22" s="1"/>
  <c r="G404" i="22"/>
  <c r="G414" i="22" s="1"/>
  <c r="F404" i="22"/>
  <c r="F414" i="22" s="1"/>
  <c r="D404" i="22"/>
  <c r="D414" i="22" s="1"/>
  <c r="C404" i="22"/>
  <c r="B404" i="22"/>
  <c r="K403" i="22"/>
  <c r="K414" i="22" s="1"/>
  <c r="D384" i="22"/>
  <c r="D372" i="22"/>
  <c r="D364" i="22"/>
  <c r="D377" i="22" s="1"/>
  <c r="D345" i="22"/>
  <c r="C345" i="22"/>
  <c r="D334" i="22"/>
  <c r="D356" i="22" s="1"/>
  <c r="C334" i="22"/>
  <c r="C356" i="22" s="1"/>
  <c r="D304" i="22"/>
  <c r="D325" i="22" s="1"/>
  <c r="D292" i="22"/>
  <c r="C292" i="22"/>
  <c r="E277" i="22"/>
  <c r="D277" i="22"/>
  <c r="C277" i="22"/>
  <c r="B277" i="22"/>
  <c r="E269" i="22"/>
  <c r="D269" i="22"/>
  <c r="C269" i="22"/>
  <c r="B269" i="22"/>
  <c r="D252" i="22"/>
  <c r="C252" i="22"/>
  <c r="D240" i="22"/>
  <c r="D244" i="22" s="1"/>
  <c r="C240" i="22"/>
  <c r="C244" i="22" s="1"/>
  <c r="D236" i="22"/>
  <c r="C236" i="22"/>
  <c r="G223" i="22"/>
  <c r="G219" i="22"/>
  <c r="G215" i="22"/>
  <c r="G211" i="22"/>
  <c r="G207" i="22"/>
  <c r="F204" i="22"/>
  <c r="F225" i="22" s="1"/>
  <c r="E204" i="22"/>
  <c r="E225" i="22" s="1"/>
  <c r="D204" i="22"/>
  <c r="D225" i="22" s="1"/>
  <c r="G202" i="22"/>
  <c r="G201" i="22"/>
  <c r="G200" i="22"/>
  <c r="G198" i="22"/>
  <c r="G197" i="22"/>
  <c r="G196" i="22"/>
  <c r="H187" i="22"/>
  <c r="G187" i="22"/>
  <c r="F187" i="22"/>
  <c r="E187" i="22"/>
  <c r="I186" i="22"/>
  <c r="I185" i="22"/>
  <c r="I184" i="22"/>
  <c r="I183" i="22"/>
  <c r="I182" i="22"/>
  <c r="I187" i="22" s="1"/>
  <c r="G175" i="22"/>
  <c r="F175" i="22"/>
  <c r="E175" i="22"/>
  <c r="G168" i="22"/>
  <c r="F168" i="22"/>
  <c r="E168" i="22"/>
  <c r="D136" i="22"/>
  <c r="C136" i="22"/>
  <c r="I123" i="22"/>
  <c r="H123" i="22"/>
  <c r="G123" i="22"/>
  <c r="F123" i="22"/>
  <c r="E123" i="22"/>
  <c r="D123" i="22"/>
  <c r="C123" i="22"/>
  <c r="B123" i="22"/>
  <c r="E99" i="22"/>
  <c r="E98" i="22"/>
  <c r="E97" i="22"/>
  <c r="E96" i="22" s="1"/>
  <c r="D96" i="22"/>
  <c r="D100" i="22" s="1"/>
  <c r="C96" i="22"/>
  <c r="B96" i="22"/>
  <c r="E95" i="22"/>
  <c r="E94" i="22" s="1"/>
  <c r="D94" i="22"/>
  <c r="C94" i="22"/>
  <c r="C100" i="22"/>
  <c r="B94" i="22"/>
  <c r="B100" i="22" s="1"/>
  <c r="E93" i="22"/>
  <c r="E90" i="22"/>
  <c r="E87" i="22"/>
  <c r="E89" i="22"/>
  <c r="E88" i="22"/>
  <c r="D87" i="22"/>
  <c r="C87" i="22"/>
  <c r="B87" i="22"/>
  <c r="B91" i="22" s="1"/>
  <c r="E86" i="22"/>
  <c r="E85" i="22"/>
  <c r="E84" i="22" s="1"/>
  <c r="E91" i="22" s="1"/>
  <c r="D84" i="22"/>
  <c r="D91" i="22" s="1"/>
  <c r="C84" i="22"/>
  <c r="C91" i="22"/>
  <c r="B84" i="22"/>
  <c r="E83" i="22"/>
  <c r="C70" i="22"/>
  <c r="C68" i="22"/>
  <c r="C60" i="22"/>
  <c r="C63" i="22" s="1"/>
  <c r="C57" i="22"/>
  <c r="C51" i="22"/>
  <c r="C48" i="22"/>
  <c r="C54" i="22" s="1"/>
  <c r="C71" i="22" s="1"/>
  <c r="H38" i="22"/>
  <c r="G38" i="22"/>
  <c r="F38" i="22"/>
  <c r="E38" i="22"/>
  <c r="D38" i="22"/>
  <c r="C38" i="22"/>
  <c r="B38" i="22"/>
  <c r="H36" i="22"/>
  <c r="G36" i="22"/>
  <c r="F36" i="22"/>
  <c r="E36" i="22"/>
  <c r="D36" i="22"/>
  <c r="C36" i="22"/>
  <c r="B36" i="22"/>
  <c r="I35" i="22"/>
  <c r="I34" i="22"/>
  <c r="I36" i="22" s="1"/>
  <c r="I33" i="22"/>
  <c r="I30" i="22"/>
  <c r="I29" i="22"/>
  <c r="I28" i="22" s="1"/>
  <c r="H28" i="22"/>
  <c r="G28" i="22"/>
  <c r="F28" i="22"/>
  <c r="F31" i="22" s="1"/>
  <c r="E28" i="22"/>
  <c r="E31" i="22" s="1"/>
  <c r="D28" i="22"/>
  <c r="C28" i="22"/>
  <c r="B28" i="22"/>
  <c r="I27" i="22"/>
  <c r="I26" i="22"/>
  <c r="I25" i="22"/>
  <c r="I24" i="22" s="1"/>
  <c r="H24" i="22"/>
  <c r="G24" i="22"/>
  <c r="G31" i="22" s="1"/>
  <c r="F24" i="22"/>
  <c r="E24" i="22"/>
  <c r="D24" i="22"/>
  <c r="C24" i="22"/>
  <c r="C31" i="22"/>
  <c r="B24" i="22"/>
  <c r="B31" i="22" s="1"/>
  <c r="I23" i="22"/>
  <c r="I20" i="22"/>
  <c r="I19" i="22"/>
  <c r="I18" i="22" s="1"/>
  <c r="H18" i="22"/>
  <c r="G18" i="22"/>
  <c r="G21" i="22" s="1"/>
  <c r="F18" i="22"/>
  <c r="E18" i="22"/>
  <c r="D18" i="22"/>
  <c r="C18" i="22"/>
  <c r="B18" i="22"/>
  <c r="I17" i="22"/>
  <c r="I16" i="22"/>
  <c r="I14" i="22" s="1"/>
  <c r="I21" i="22" s="1"/>
  <c r="I15" i="22"/>
  <c r="H14" i="22"/>
  <c r="H21" i="22" s="1"/>
  <c r="H39" i="22" s="1"/>
  <c r="G14" i="22"/>
  <c r="F14" i="22"/>
  <c r="F21" i="22"/>
  <c r="F39" i="22" s="1"/>
  <c r="E14" i="22"/>
  <c r="E21" i="22" s="1"/>
  <c r="E39" i="22" s="1"/>
  <c r="D14" i="22"/>
  <c r="C14" i="22"/>
  <c r="B14" i="22"/>
  <c r="B21" i="22" s="1"/>
  <c r="B39" i="22" s="1"/>
  <c r="I13" i="22"/>
  <c r="C16" i="19"/>
  <c r="C15" i="19"/>
  <c r="C13" i="19"/>
  <c r="F37" i="19"/>
  <c r="C44" i="19"/>
  <c r="C38" i="19"/>
  <c r="C32" i="19" s="1"/>
  <c r="F33" i="19"/>
  <c r="F25" i="19" s="1"/>
  <c r="F23" i="19" s="1"/>
  <c r="C33" i="19"/>
  <c r="C26" i="19"/>
  <c r="K24" i="15"/>
  <c r="K36" i="15" s="1"/>
  <c r="K44" i="15" s="1"/>
  <c r="K52" i="15" s="1"/>
  <c r="K56" i="15" s="1"/>
  <c r="K60" i="15" s="1"/>
  <c r="J16" i="15"/>
  <c r="K16" i="15"/>
  <c r="K40" i="16"/>
  <c r="K27" i="16"/>
  <c r="K16" i="16"/>
  <c r="J24" i="15"/>
  <c r="K53" i="15"/>
  <c r="K49" i="15"/>
  <c r="K45" i="15"/>
  <c r="K41" i="15"/>
  <c r="K37" i="15"/>
  <c r="E404" i="22"/>
  <c r="H31" i="22"/>
  <c r="I36" i="15"/>
  <c r="I44" i="15"/>
  <c r="I52" i="15" s="1"/>
  <c r="I56" i="15" s="1"/>
  <c r="I60" i="15" s="1"/>
  <c r="E23" i="19"/>
  <c r="E53" i="19" s="1"/>
  <c r="G204" i="22"/>
  <c r="G225" i="22"/>
  <c r="D31" i="22"/>
  <c r="I38" i="22"/>
  <c r="D21" i="22"/>
  <c r="D39" i="22" s="1"/>
  <c r="C21" i="22"/>
  <c r="C39" i="22" s="1"/>
  <c r="K39" i="16"/>
  <c r="K46" i="16" s="1"/>
  <c r="I39" i="16"/>
  <c r="I46" i="16"/>
  <c r="F593" i="22"/>
  <c r="F606" i="22"/>
  <c r="F548" i="22"/>
  <c r="C53" i="19" l="1"/>
  <c r="E100" i="22"/>
  <c r="G39" i="22"/>
  <c r="I39" i="22"/>
  <c r="F53" i="19"/>
  <c r="I31" i="22"/>
  <c r="E408" i="22"/>
  <c r="E414" i="22" s="1"/>
</calcChain>
</file>

<file path=xl/sharedStrings.xml><?xml version="1.0" encoding="utf-8"?>
<sst xmlns="http://schemas.openxmlformats.org/spreadsheetml/2006/main" count="894" uniqueCount="637">
  <si>
    <t>Nazwa i adres jednostki sprawozdawczej</t>
  </si>
  <si>
    <t>Adresat:</t>
  </si>
  <si>
    <t>URZĄD MIASTA</t>
  </si>
  <si>
    <t>STOŁECZNEGO</t>
  </si>
  <si>
    <t>WARSZAWY</t>
  </si>
  <si>
    <t>Numer identyfikacyjny REGON</t>
  </si>
  <si>
    <t>I. Fundusz jednostki na początek okresu (BO)</t>
  </si>
  <si>
    <t>Stan na koniec roku bieżącego</t>
  </si>
  <si>
    <t>Stan na koniec roku poprzedniego</t>
  </si>
  <si>
    <t>Wysłać bez pisma przewodniego</t>
  </si>
  <si>
    <t>1.1. Zysk bilansowy za rok ubiegły</t>
  </si>
  <si>
    <t>1.2. Zrealizowane wydatki budżetowe</t>
  </si>
  <si>
    <t>1.4. Środki na inwestycje</t>
  </si>
  <si>
    <t>1.9. Pozostałe odpisy z wyniku finansowego za rok bieżący</t>
  </si>
  <si>
    <t>2.2. Zrealizowane dochody budżetowe</t>
  </si>
  <si>
    <t>2.3. Rozliczenie wyniku finansowego i środków obrotowych za rok ubiegły</t>
  </si>
  <si>
    <t>2.1. Strata za rok ubiegły</t>
  </si>
  <si>
    <t>2.4. Dotacje i środki na inwestycje</t>
  </si>
  <si>
    <t>2.8. Aktywa przekazane w ramach centralnego zaopatrzenia</t>
  </si>
  <si>
    <t xml:space="preserve">II. Fundusz jednostki na koniec okresu (BZ) </t>
  </si>
  <si>
    <t>2. strata netto (-)</t>
  </si>
  <si>
    <t>Informacje uzupełniające istotne dla oceny rzetelności i przejrzystości sytuacji finansowej:</t>
  </si>
  <si>
    <t>1.</t>
  </si>
  <si>
    <t>2.</t>
  </si>
  <si>
    <t>3.</t>
  </si>
  <si>
    <t>4.</t>
  </si>
  <si>
    <t>5.</t>
  </si>
  <si>
    <t>Rachunek zysków i strat</t>
  </si>
  <si>
    <t>(wariant porównawczy)</t>
  </si>
  <si>
    <t>A.</t>
  </si>
  <si>
    <t>I.</t>
  </si>
  <si>
    <t>II.</t>
  </si>
  <si>
    <t>Zmiana stanu produktów (zwiększenie - wartość dodatnia, zmniejszenie - wartość ujemna)</t>
  </si>
  <si>
    <t>III.</t>
  </si>
  <si>
    <t>Koszt wytworzenia produktów na własne potrzeby jednostki</t>
  </si>
  <si>
    <t>IV.</t>
  </si>
  <si>
    <t>Przychody netto ze sprzedaży towarów i materiałów</t>
  </si>
  <si>
    <t>V.</t>
  </si>
  <si>
    <t>Dotacje na finansowanie działalności podstawowej</t>
  </si>
  <si>
    <t>VI.</t>
  </si>
  <si>
    <t>Przychody z tytułu dochodów budżetowych</t>
  </si>
  <si>
    <t>B.</t>
  </si>
  <si>
    <t>Koszty działalności operacyjnej</t>
  </si>
  <si>
    <t>Amortyzacja</t>
  </si>
  <si>
    <t>Zużycie materiałów i energii</t>
  </si>
  <si>
    <t>Usługi obce</t>
  </si>
  <si>
    <t>Podatki i opłaty</t>
  </si>
  <si>
    <t>Wynagrodzenia</t>
  </si>
  <si>
    <t>Ubezpieczenia społeczne i inne świadczenia dla pracowników</t>
  </si>
  <si>
    <t>VII.</t>
  </si>
  <si>
    <t>Pozostałe koszty rodzajowe</t>
  </si>
  <si>
    <t>VIII.</t>
  </si>
  <si>
    <t>Wartość sprzedanych towarów i materiałów</t>
  </si>
  <si>
    <t>IX.</t>
  </si>
  <si>
    <t>Inne świadczenia finansowane z budżetu</t>
  </si>
  <si>
    <t>X.</t>
  </si>
  <si>
    <t>Pozostałe obciążenia</t>
  </si>
  <si>
    <t>C.</t>
  </si>
  <si>
    <t>D.</t>
  </si>
  <si>
    <t>Pozostałe przychody operacyjne</t>
  </si>
  <si>
    <t>Zysk ze zbycia niefinansowych aktywów trwałych</t>
  </si>
  <si>
    <t>Dotacje</t>
  </si>
  <si>
    <t>E.</t>
  </si>
  <si>
    <t>Pozostałe koszty operacyjne</t>
  </si>
  <si>
    <t>Koszty inwestycji finansowanych ze środków własnych samorządowych zakładów budżetowych i dochodów jednostek budżetowych gromadzonych na wydzielonym rachunku</t>
  </si>
  <si>
    <t>F.</t>
  </si>
  <si>
    <t>Zysk (strata) z działalności operacyjnej (C+D-E)</t>
  </si>
  <si>
    <t>G.</t>
  </si>
  <si>
    <t>Dywidendy i udziały w zyskach</t>
  </si>
  <si>
    <t>Odsetki</t>
  </si>
  <si>
    <t>Inne</t>
  </si>
  <si>
    <t xml:space="preserve">H. </t>
  </si>
  <si>
    <t>Koszty finansowe</t>
  </si>
  <si>
    <t>J.</t>
  </si>
  <si>
    <t>Zysk (strata) z działalności gospodarczej (F+G-H)</t>
  </si>
  <si>
    <t>Wynik zdarzeń nadzwyczajnych (J.I.-J.II.)</t>
  </si>
  <si>
    <t>Zyski nadzwyczajne</t>
  </si>
  <si>
    <t>Straty nadzwyczajne</t>
  </si>
  <si>
    <t>K.</t>
  </si>
  <si>
    <t>L.</t>
  </si>
  <si>
    <t>Podatek dochodowy</t>
  </si>
  <si>
    <t xml:space="preserve">Kierownik jednostki </t>
  </si>
  <si>
    <t xml:space="preserve">Główny Księgowy </t>
  </si>
  <si>
    <t>pokrycie amortyzacji</t>
  </si>
  <si>
    <t>1.8. Aktywa otrzymane w ramach centralnego zaopatrzenia</t>
  </si>
  <si>
    <t>1. zysk netto (+)</t>
  </si>
  <si>
    <t>Przychody netto ze sprzedaży produktów</t>
  </si>
  <si>
    <t>w tym: dotacje zaliczane do przychodów (podmiotowe, przedmiotowe, na pierwsze wyposażenie w środki obrotowe)</t>
  </si>
  <si>
    <t>Przychody finansowe</t>
  </si>
  <si>
    <t>1.3. Zrealizowane płatności ze środków europejskich</t>
  </si>
  <si>
    <t>1.5. Aktualizacja wyceny środków trwałych</t>
  </si>
  <si>
    <t>1.6. Nieodpłatnie otrzymane środki trwałe iśrodki trwałe w budowie oraz wartości niematerialne i prawne</t>
  </si>
  <si>
    <t>1.7. Aktywa przejęte od zlikwidowanych lub połączonych jednostek</t>
  </si>
  <si>
    <t>2. Zmniejszenia funduszu jednostki (z tytułu)</t>
  </si>
  <si>
    <t>2.5. Aktualizacja wyceny środków trwałych</t>
  </si>
  <si>
    <t>2.7. Pasywa przejęte od zlikwidowanych lub połączonych jednostek</t>
  </si>
  <si>
    <t xml:space="preserve">1. </t>
  </si>
  <si>
    <t>Inne przychody operacyjne</t>
  </si>
  <si>
    <t>1. Zwiększenia funduszu (z tytułu)</t>
  </si>
  <si>
    <t>Przychody netto z podstawowej działalności operacyjnej</t>
  </si>
  <si>
    <t>………………………………………….</t>
  </si>
  <si>
    <t>…………………………..</t>
  </si>
  <si>
    <t>…………………………………….</t>
  </si>
  <si>
    <t xml:space="preserve">jednostki </t>
  </si>
  <si>
    <t xml:space="preserve">w funduszu jednoski </t>
  </si>
  <si>
    <t xml:space="preserve">Zestawienie zmian </t>
  </si>
  <si>
    <t>1.10. Inne zwiększenia</t>
  </si>
  <si>
    <t>2.6. Wartość sprzedanych i nieodpłatnie przekazanych środków trwałych i środków trwałych w budowie oraz wartości niematerialnych i prawnych</t>
  </si>
  <si>
    <t>2.9. Inne zmniejszenia</t>
  </si>
  <si>
    <t>Zysk (strata) brutto</t>
  </si>
  <si>
    <t>………………………….....</t>
  </si>
  <si>
    <t>………………………………….</t>
  </si>
  <si>
    <t>jednostki budżetowej</t>
  </si>
  <si>
    <t>CZĄSTKOWY BILANS JEDNOSTKOWY URZĘDU MIASTA STOŁECZNEGO WARSZAWY</t>
  </si>
  <si>
    <t>Nazwa i adres</t>
  </si>
  <si>
    <t>BILANS</t>
  </si>
  <si>
    <t>jednostki sprawozdawczej</t>
  </si>
  <si>
    <t>jednostki budżetowej,</t>
  </si>
  <si>
    <t>Urząd m.st. Warszawy</t>
  </si>
  <si>
    <t>Urząd Miasta Stołecznego Warszawy</t>
  </si>
  <si>
    <t>sporządzony</t>
  </si>
  <si>
    <t>AKTYWA</t>
  </si>
  <si>
    <t>Stan na początek roku</t>
  </si>
  <si>
    <t>Stan na                                                                                              koniec roku</t>
  </si>
  <si>
    <t>PASYWA</t>
  </si>
  <si>
    <t>Stan na                                                                                             koniec roku</t>
  </si>
  <si>
    <t>I. Wartości niematerialnei prawne</t>
  </si>
  <si>
    <t xml:space="preserve"> I. Fundusz jednostki</t>
  </si>
  <si>
    <t>II. Rzeczowe aktywa trwałe</t>
  </si>
  <si>
    <t>II. Wynik finansowy netto (+,-)</t>
  </si>
  <si>
    <t>1. Środki trwałe</t>
  </si>
  <si>
    <t>1. Zysk netto ( + )</t>
  </si>
  <si>
    <t xml:space="preserve"> 1.1. Grunty</t>
  </si>
  <si>
    <t>2. Strata netto ( - )</t>
  </si>
  <si>
    <t xml:space="preserve"> 1.2. Budynki, lokale i obiekty inżynierii     lądowej i wodnej</t>
  </si>
  <si>
    <t xml:space="preserve"> 1.3. Urządzenia techniczne i maszyny</t>
  </si>
  <si>
    <t xml:space="preserve"> 1.4. Środki transportu</t>
  </si>
  <si>
    <t xml:space="preserve"> 1.5. Inne środki trwałe</t>
  </si>
  <si>
    <t>2. Środki trwałe w budowie  (inwestycje)</t>
  </si>
  <si>
    <t>3. Zaliczki na środki trwałe w budowie (inwestycje)</t>
  </si>
  <si>
    <t>I. Zobowiązania długoterminowe</t>
  </si>
  <si>
    <t>III. Należności długoterminowe</t>
  </si>
  <si>
    <t>II. Zobowiązania krótkoterminowe</t>
  </si>
  <si>
    <t>IV. Długoterminowe aktywa finansowe</t>
  </si>
  <si>
    <t>1. Zobowiązania z tytułu dostaw i usług</t>
  </si>
  <si>
    <t xml:space="preserve"> 1 Akcje i udziały</t>
  </si>
  <si>
    <t>2. Zobowiązania wobec budżetów</t>
  </si>
  <si>
    <t xml:space="preserve">2. Inne papiery wartościowe </t>
  </si>
  <si>
    <t>3. Zobowiązania z tytułu ubezpieczeń i innych świadczeń</t>
  </si>
  <si>
    <t>3. Inne długoterminowe aktywa finansowe</t>
  </si>
  <si>
    <t>4. Zobowiązania z tytułu wynagrodzeń</t>
  </si>
  <si>
    <t>V. Nieruchomości inwestycyjne</t>
  </si>
  <si>
    <t>5. Pozostałe zobowiązania</t>
  </si>
  <si>
    <t>VI. Wartość mienia zlikwidowanych jednostek</t>
  </si>
  <si>
    <t>6. Sumy obce (depozytowe, zabezpieczenie wykonania umów)</t>
  </si>
  <si>
    <t>B. Aktywa obrotowe</t>
  </si>
  <si>
    <t>7. Rozliczenia z tytułu środków na wydatki budżetowe i z tytułu dochodów budżetowych</t>
  </si>
  <si>
    <t xml:space="preserve"> I. Zapasy</t>
  </si>
  <si>
    <t>III Rezerwy na zobowiązania</t>
  </si>
  <si>
    <t>1. Materiały</t>
  </si>
  <si>
    <t>2. Półprodukty i produkty w toku</t>
  </si>
  <si>
    <t>3. Produkty gotowe</t>
  </si>
  <si>
    <t>4. Towary</t>
  </si>
  <si>
    <t>II. Należności krótkoterminowe</t>
  </si>
  <si>
    <t>I. Rozliczenia międzyokresowe przychodów</t>
  </si>
  <si>
    <t>1. Należności z tytułu dostaw i usług</t>
  </si>
  <si>
    <t>II. Inne rozliczenia międzyokresowe</t>
  </si>
  <si>
    <t>2. Należności od budżetów</t>
  </si>
  <si>
    <t>3. Należności z tytułu ubezpieczeń i innych świadczeń</t>
  </si>
  <si>
    <t>4. Pozostałe należności</t>
  </si>
  <si>
    <t>5. Rozliczenia z tytułu środków na wydatki budżetowe i z tytułu dochodów budżetowych</t>
  </si>
  <si>
    <t>III. Krótkoterminowe aktywa finansowe</t>
  </si>
  <si>
    <t xml:space="preserve">1. Środki pieniężne w kasie </t>
  </si>
  <si>
    <t>2. Środki pieniężne na rachunkach bankowych</t>
  </si>
  <si>
    <t>3. Środki pieniężne państwowego funduszu celowego</t>
  </si>
  <si>
    <t>4. Inne środki pieniężne</t>
  </si>
  <si>
    <t>5. Akcje lub udziały</t>
  </si>
  <si>
    <t>6. Inne papiery wartościowe</t>
  </si>
  <si>
    <t>7. Inne krótkoterminowe aktywa finansowe</t>
  </si>
  <si>
    <t>IV. Rozliczenia międzyokresowe</t>
  </si>
  <si>
    <t>Suma aktywów</t>
  </si>
  <si>
    <t>Suma pasywów</t>
  </si>
  <si>
    <t xml:space="preserve">    Główny księgowy</t>
  </si>
  <si>
    <t>Kierownik jednostki</t>
  </si>
  <si>
    <t>1.1.1. Grunty stanowiące własność jednostki samorządu terytorialnego, przekazane w użytkowanie wieczyste innym podmiotom</t>
  </si>
  <si>
    <t>II. Odpisy z wyniku finansowego (nadwyżka środków obrotowych) ( - )</t>
  </si>
  <si>
    <t>IV. Fundusz mienia zlikwidowanych  jednostek</t>
  </si>
  <si>
    <t>B. Fundusze placówek</t>
  </si>
  <si>
    <t>C. Państwowe fundusze celowe</t>
  </si>
  <si>
    <t>D. Zobowiązania  i rezerwy na zobowiązania</t>
  </si>
  <si>
    <t>8. Fundusze specjalne</t>
  </si>
  <si>
    <t>8.1. Zakładowy Fundusz Świadczeń Socjalnych</t>
  </si>
  <si>
    <t>8.2. Inne fundusze</t>
  </si>
  <si>
    <t xml:space="preserve">IV. Rozliczenia międzyokresowe </t>
  </si>
  <si>
    <t>(rok, miesiąc, dzień)</t>
  </si>
  <si>
    <t>Zysk (strata) z działalności podstawowej (A-B)</t>
  </si>
  <si>
    <t>Pozostałe obowiązkowe zmniejszenia zysku (zwiększenia straty)</t>
  </si>
  <si>
    <t>Zysk (strata) netto (I-J-K)</t>
  </si>
  <si>
    <t>3. nadwyżka środków obrotowych</t>
  </si>
  <si>
    <t>IV. Fundusz (II+/-III)</t>
  </si>
  <si>
    <t>III. Wynik finansowy netto za rok bieżący</t>
  </si>
  <si>
    <t>A. AKTYWA TRWAŁE</t>
  </si>
  <si>
    <t>A. FUNDUSZE</t>
  </si>
  <si>
    <t>Urząd Dzielnicy Praga-Południe</t>
  </si>
  <si>
    <t>03-841  Warszawa</t>
  </si>
  <si>
    <t>ul. Grochowska 274</t>
  </si>
  <si>
    <t>015259640</t>
  </si>
  <si>
    <t>Urząd Dzielnicy Prag- Południe  m.st. Warszawy</t>
  </si>
  <si>
    <t>03-841 Warszawa</t>
  </si>
  <si>
    <t xml:space="preserve">Urząd Miasta </t>
  </si>
  <si>
    <t>Stołecznego</t>
  </si>
  <si>
    <t>Warszawy</t>
  </si>
  <si>
    <t>Urząd Dzielnicy Praga-Południe m.st. Warszawy</t>
  </si>
  <si>
    <t>II.Dodatkowe informacje i wyjaśnienia</t>
  </si>
  <si>
    <t>Załącznik nr 21</t>
  </si>
  <si>
    <t>do Zasad obiegu oraz kontroli sprawozdań budżetowych, sprawozdań w zakresie operacji finansowych i sprawozdań  finansowych w Urzędzie m.st. Warszawy i  jednostkach organizacyjnych m.st. Warszawy</t>
  </si>
  <si>
    <t xml:space="preserve">II.1.1.a. Rzeczowy majątek trwały - zmiany w ciągu roku obrotowego </t>
  </si>
  <si>
    <t>ŚRODKI TRWAŁE</t>
  </si>
  <si>
    <t>Rzeczowy majątek trwały</t>
  </si>
  <si>
    <t>Grunty</t>
  </si>
  <si>
    <t>w tym: Grunty stanowiące własność jednostki samorządu terytorialnego, przekazane w użytkowanie wieczyste innym podmiotom</t>
  </si>
  <si>
    <t>Budynki, lokale i obiekty inżynierii lądowej i wodnej</t>
  </si>
  <si>
    <t>Urządzenia techniczne i maszyny</t>
  </si>
  <si>
    <t>Środki transportu</t>
  </si>
  <si>
    <t>Inne środki trwałe</t>
  </si>
  <si>
    <t>Środki trwałe w budowie (inwestycje) oraz zaliczki na poczet inwestycji</t>
  </si>
  <si>
    <t>RAZEM</t>
  </si>
  <si>
    <t>Wartość początkowa</t>
  </si>
  <si>
    <t xml:space="preserve">Saldo otwarcia </t>
  </si>
  <si>
    <t>Zwiększenia, w tym:</t>
  </si>
  <si>
    <t>Nabycie</t>
  </si>
  <si>
    <t>Przemieszczenia</t>
  </si>
  <si>
    <t>Zmniejszenia, w tym:</t>
  </si>
  <si>
    <t>Likwidacja i sprzedaż</t>
  </si>
  <si>
    <t>Saldo zamknięcia</t>
  </si>
  <si>
    <t>Umorzenie</t>
  </si>
  <si>
    <t>Saldo otwarcia</t>
  </si>
  <si>
    <t>Amortyzacja okresu</t>
  </si>
  <si>
    <t>Odpisy aktualizujące</t>
  </si>
  <si>
    <t>Zwiększenia</t>
  </si>
  <si>
    <t>Zmniejszenia</t>
  </si>
  <si>
    <t>Wartość netto</t>
  </si>
  <si>
    <t xml:space="preserve">II.1.1.b. Wartości niematerialne i prawne  - zmiany w ciągu roku obrotowego </t>
  </si>
  <si>
    <t>WARTOŚCI NIEMATERIALNE I PRAWNE</t>
  </si>
  <si>
    <t>Wartości niematerialne i prawne ogółem</t>
  </si>
  <si>
    <t xml:space="preserve">Saldo zamknięcia </t>
  </si>
  <si>
    <t xml:space="preserve">II.1.1.c. Informacja o zasobach dóbr kultury (zabytkach) </t>
  </si>
  <si>
    <t>Wyszczególnienie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</si>
  <si>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</si>
  <si>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</si>
  <si>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</si>
  <si>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Ogółem</t>
  </si>
  <si>
    <t>Wartość początkowa na początek okresu</t>
  </si>
  <si>
    <t>1. Zakup</t>
  </si>
  <si>
    <t>2. Inne</t>
  </si>
  <si>
    <t>1. Sprzedaż</t>
  </si>
  <si>
    <t xml:space="preserve">2. Przekazanie </t>
  </si>
  <si>
    <t>3. Inne (likwidacja)</t>
  </si>
  <si>
    <t>Wartość początkowa na koniec okresu</t>
  </si>
  <si>
    <t xml:space="preserve">Odpisy aktualizujące </t>
  </si>
  <si>
    <t xml:space="preserve">Odpisy na początek okresu </t>
  </si>
  <si>
    <t>1. Sprzedanych</t>
  </si>
  <si>
    <t>2. Zlikwidowanych</t>
  </si>
  <si>
    <t>3. Inne</t>
  </si>
  <si>
    <t>Odpisy na koniec okresu</t>
  </si>
  <si>
    <t xml:space="preserve">II.1.2. Aktualna wartość rynkowa środków trwałych, o ile jednostka dysponuje takimi informacjami </t>
  </si>
  <si>
    <t>Treść</t>
  </si>
  <si>
    <t>Stan na koniec roku</t>
  </si>
  <si>
    <t xml:space="preserve">Środki trwałe </t>
  </si>
  <si>
    <t>w tym:</t>
  </si>
  <si>
    <t>Dobra kultury</t>
  </si>
  <si>
    <t xml:space="preserve"> II.1.3. Odpisy aktualizujące wartość długoterminowych aktywów</t>
  </si>
  <si>
    <t>Długoterminowe aktywa niefinansowe</t>
  </si>
  <si>
    <t>Długoterminowe aktywa finansowe</t>
  </si>
  <si>
    <t>Wartości niematerialne i prawne</t>
  </si>
  <si>
    <t>Rzeczowe aktywa trwałe</t>
  </si>
  <si>
    <t>Należności długoterminowe</t>
  </si>
  <si>
    <t>Nieruchomości inwestycyjne</t>
  </si>
  <si>
    <t>Wartość mienia zlikwidowanych jednostek</t>
  </si>
  <si>
    <t>Akcje i udziały</t>
  </si>
  <si>
    <t>Inne  papiery wartościowe</t>
  </si>
  <si>
    <t>Inne długoterminowe aktywa finansowe</t>
  </si>
  <si>
    <t>Kwota dokonanych w trakcie roku obrotowego odpisów aktualizujących</t>
  </si>
  <si>
    <t>Kwota zmniejszeń odpisów aktualizujących w trakcie roku obrotowego</t>
  </si>
  <si>
    <t xml:space="preserve">II. 1.4. Grunty użytkowane wieczyście </t>
  </si>
  <si>
    <t>Wartość gruntów użytkowanych wieczyście</t>
  </si>
  <si>
    <t xml:space="preserve">II.1.5.Wartość nieamortyzowanych lub nieumarzanych przez jednostkę środków trwałych, używanych na podstawie umów najmu, dzierżawy i innych umów, w tym z tytułu umów leasingu </t>
  </si>
  <si>
    <t>Wartość nieamortyzowanych lub nieumarzanych przez jednostkę środków trwałych, używanych na podstawie umów najmu, dzierżawy i innych umów, w tym z tytułu umów leasingu (ewidencja pozabilansowa)</t>
  </si>
  <si>
    <t>II.1.6. Liczba i wartość posiadanych akcji i udziałów</t>
  </si>
  <si>
    <t xml:space="preserve"> </t>
  </si>
  <si>
    <t>Nazwa podmiotów</t>
  </si>
  <si>
    <t>Liczba udziałów / akcji</t>
  </si>
  <si>
    <t>Udział w kapitale własnym (%)</t>
  </si>
  <si>
    <t>Wartość brutto udziałów/ akcji</t>
  </si>
  <si>
    <t>Odpis</t>
  </si>
  <si>
    <t>Wartość bilansowa udziałów/akcji</t>
  </si>
  <si>
    <t>Zysk/(strata) netto za rok zakończony dnia 31 grudnia poprzedniego rok</t>
  </si>
  <si>
    <t>Kapitały własne na dzień 31 grudnia poprzedniego roku</t>
  </si>
  <si>
    <t>Nazwa podmiotu</t>
  </si>
  <si>
    <t>…</t>
  </si>
  <si>
    <t>Razem</t>
  </si>
  <si>
    <t xml:space="preserve">II.1.7. Odpisy aktualizujące wartość należności </t>
  </si>
  <si>
    <t>Wyszczególnienie odpisów z tytułu</t>
  </si>
  <si>
    <t>Zmiany stanu odpisów w ciągu roku obrotowego</t>
  </si>
  <si>
    <t>Wykorzystanie *</t>
  </si>
  <si>
    <t>Rozwiązanie **</t>
  </si>
  <si>
    <t>w tym: należności finansowe (pożyczki zagrożone)</t>
  </si>
  <si>
    <t>2</t>
  </si>
  <si>
    <t>Należności krótkoterminowe</t>
  </si>
  <si>
    <t>3</t>
  </si>
  <si>
    <t>Należności alimentacyjne</t>
  </si>
  <si>
    <t>Razem:</t>
  </si>
  <si>
    <t xml:space="preserve">II.1.8. Rezerwy na zobowiązania - zmiany w ciągu roku obrotowego </t>
  </si>
  <si>
    <t>Kategoria</t>
  </si>
  <si>
    <t xml:space="preserve">Stan na początek roku </t>
  </si>
  <si>
    <t>Utworzone</t>
  </si>
  <si>
    <t>Wykorzystane *</t>
  </si>
  <si>
    <t>Rozwiązane **</t>
  </si>
  <si>
    <t xml:space="preserve">Stan na koniec roku </t>
  </si>
  <si>
    <t>Rezerwa na straty z tytułu udzielonych gwarancji i poręczeń</t>
  </si>
  <si>
    <t>Rezerwy na odszkodowania z tytułu naruszenia zasady pierwszeństwa</t>
  </si>
  <si>
    <t xml:space="preserve">Rezerwy za grunty wydzielone pod drogi </t>
  </si>
  <si>
    <t xml:space="preserve">Rezerwy za wywłaszczenie nieruchomości  </t>
  </si>
  <si>
    <t xml:space="preserve">Rezerwy na odszkodowania związane z uchwaleniem planu miejscowego zagospodarowania </t>
  </si>
  <si>
    <t xml:space="preserve">Rezerwy za grunty zajęte pod drogi </t>
  </si>
  <si>
    <t xml:space="preserve">Rezerwy na odszkodowania z tytułu bezumownego korzystania z gruntu </t>
  </si>
  <si>
    <t>Inne rezerwy, w tym :</t>
  </si>
  <si>
    <t>o zasiedzenie</t>
  </si>
  <si>
    <t>z tyt. zwrotu nieruchomości</t>
  </si>
  <si>
    <t>za niedostarczenie lokalu socjalnego</t>
  </si>
  <si>
    <t>odszkod. z tytułu decyzji sprzedażowych lokali oraz utratę wartości sprzedanych lokali, zapłatę wykupu lokalu użytkowego</t>
  </si>
  <si>
    <t>z tyt. wypadku (szkoda komunikacyjna, osobowa)</t>
  </si>
  <si>
    <t>z tyt. odmowy wydania zezwolenia</t>
  </si>
  <si>
    <t>z tyt. poniesionych nakładów</t>
  </si>
  <si>
    <t>z tyt. wydania decyzji z naruszeniem prawa lub nieważności decyzji</t>
  </si>
  <si>
    <t>z tyt. utraty praw własności</t>
  </si>
  <si>
    <t>z tyt. przewlekłości postępowania sądowego</t>
  </si>
  <si>
    <t>z tyt. zbycia wywłaszczonej nieruchomości</t>
  </si>
  <si>
    <t>kary umowne</t>
  </si>
  <si>
    <t>za użytkowanie wieczyste</t>
  </si>
  <si>
    <t>odszkodowanie za naruszenie dóbr osobistych</t>
  </si>
  <si>
    <t>roszczenia pracownicze z tyt. rozwiązania umowy</t>
  </si>
  <si>
    <t>odszkodowanie za szkodę wyrządzoną, nie wykonanie prawa pierwokupu</t>
  </si>
  <si>
    <t>odszk. o unieważnienie umowy, przedłużenie okresu umowy, rozwiązanie umowy</t>
  </si>
  <si>
    <t>odszkod. z tyt. umowy dzierżawy</t>
  </si>
  <si>
    <t>odszkod. z tytułu utraty wartości nieruchomości</t>
  </si>
  <si>
    <t>pozostałe</t>
  </si>
  <si>
    <t>RAZEM:</t>
  </si>
  <si>
    <t xml:space="preserve">II.1.9. Zobowiązania długoterminowe według zapadalności </t>
  </si>
  <si>
    <t>Zobowiązania finansowe</t>
  </si>
  <si>
    <t>·            powyżej 1 roku do 3 lat</t>
  </si>
  <si>
    <t>·            powyżej 3 do 5 lat</t>
  </si>
  <si>
    <t>·            powyżej 5 lat</t>
  </si>
  <si>
    <t>Pozostałe zobowiązania długoterminowe wobec jednostek powiązanych</t>
  </si>
  <si>
    <t>Pozostałe zobowiązania długoterminowe  wobec pozostałych jednostek</t>
  </si>
  <si>
    <t xml:space="preserve">RAZEM:                                    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</si>
  <si>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</si>
  <si>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Tytuł zobowiązania</t>
  </si>
  <si>
    <t>Zobowiązania z tytułu leasingu finansowego</t>
  </si>
  <si>
    <t>Zobowiązania z tytułu leasingu zwrotnego</t>
  </si>
  <si>
    <t>II.1.11. Zobowiązania zabezpieczone na majątku jednostki</t>
  </si>
  <si>
    <t>Rodzaj (forma) zabezpieczenia</t>
  </si>
  <si>
    <t>Kwota</t>
  </si>
  <si>
    <t>w tym na aktywach</t>
  </si>
  <si>
    <t>zobowiązania</t>
  </si>
  <si>
    <t>zabezpieczenia</t>
  </si>
  <si>
    <t>trwałych</t>
  </si>
  <si>
    <t>obrotowych</t>
  </si>
  <si>
    <t>Stan na początek roku:</t>
  </si>
  <si>
    <t>Hipoteka</t>
  </si>
  <si>
    <t>Zastaw (w tym rejestrowy lub skarbowy)</t>
  </si>
  <si>
    <t>Weksel</t>
  </si>
  <si>
    <t>Inne, w tym:</t>
  </si>
  <si>
    <t>Stan na koniec  roku:</t>
  </si>
  <si>
    <t xml:space="preserve">II.1.12.a. Pozabilansowe zabezpieczenia, w tym również udzielone przez jednostkę gwarancje i poręczenia, także wekslowe </t>
  </si>
  <si>
    <t>Tytuł</t>
  </si>
  <si>
    <t>Opis charakteru zobowiązania warunkowego, w tym czy zabezpieczone na majątku jednostki</t>
  </si>
  <si>
    <t>Zabezpieczenia w postaci weksli</t>
  </si>
  <si>
    <t>utworzone rezerwy bilansowe</t>
  </si>
  <si>
    <t>Gwarancje</t>
  </si>
  <si>
    <t xml:space="preserve">Kaucje i wadia </t>
  </si>
  <si>
    <t xml:space="preserve">Nieuznane roszczenia wierzycieli </t>
  </si>
  <si>
    <t>Z tytułu zawartej, lecz jeszcze niewykonanej umowy</t>
  </si>
  <si>
    <t>Umowy wsparcia</t>
  </si>
  <si>
    <t xml:space="preserve">II.1.12.b. Wykaz spraw spornych z tytułu zobowiązań warunkowych </t>
  </si>
  <si>
    <t xml:space="preserve"> na odszkodowania z tytułu naruszenia zasady pierwszeństwa</t>
  </si>
  <si>
    <t xml:space="preserve">za grunty wydzielone pod drogi </t>
  </si>
  <si>
    <t xml:space="preserve"> za wywłaszczenie nieruchomości  </t>
  </si>
  <si>
    <t xml:space="preserve">na odszkodowania związane z uchwaleniem planu miejscowego zagospodarowania </t>
  </si>
  <si>
    <t xml:space="preserve"> za grunty zajęte pod drogi</t>
  </si>
  <si>
    <t xml:space="preserve">na odszkodowania z tytułu bezumownego korzystania z gruntu </t>
  </si>
  <si>
    <t>Inne sprawy sporne, w tym:</t>
  </si>
  <si>
    <t xml:space="preserve">II.1.13.a. Rozliczenia międzyokresowe czynne </t>
  </si>
  <si>
    <t>Rozliczenia międzyokresowe czynne</t>
  </si>
  <si>
    <t>Razem długoterminowe</t>
  </si>
  <si>
    <t>Czynne rozliczenia międzyokresowe kosztów stanowiące różnicę między wartością otrzymanych finansowych składników aktywów a zobowiązaniem zapłaty za nie</t>
  </si>
  <si>
    <t>Druki komunikacyjne i tablice rejestracyjne</t>
  </si>
  <si>
    <t>Koszty konserwacji i remontów</t>
  </si>
  <si>
    <t>Koszty mediów, dystrybucja energii (dot. oświetlenia ulic, sygnalizacji świetlnej,..)</t>
  </si>
  <si>
    <t>`</t>
  </si>
  <si>
    <t>Licencje, opłaty serwisowe, wsparcie techniczne (programy komputerowe)</t>
  </si>
  <si>
    <t>Abonamenty</t>
  </si>
  <si>
    <t>Ubezpieczenia</t>
  </si>
  <si>
    <t>Prenumeraty</t>
  </si>
  <si>
    <t xml:space="preserve">Najem lokali </t>
  </si>
  <si>
    <t>Razem krótkoterminowe</t>
  </si>
  <si>
    <t>Prenumeraty, publikatory aktów prawnych</t>
  </si>
  <si>
    <t xml:space="preserve">Inne (zakup czasu antenowego, opłata za karty parkingowe, znaczki pocztowe, ubezp. wolontariatu, opłaty za wyk. badań fizykochem.,plakaty, zaproszenia, ogłoszenia, itp.) </t>
  </si>
  <si>
    <t xml:space="preserve">II.1.13.b. Rozliczenia międzyokresowe przychodów i rozliczenia międzyokresowe bierne </t>
  </si>
  <si>
    <t>Rozliczenia międzyokresowe</t>
  </si>
  <si>
    <t>Rozliczenia międzyokresowe przychodów, w tym: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</si>
  <si>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</si>
  <si>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</si>
  <si>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</si>
  <si>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</si>
  <si>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sprzedaż lokali mieszkaniowych, użytkowych</t>
  </si>
  <si>
    <t xml:space="preserve">wpłaty z ZUS za  pensjonariuszy </t>
  </si>
  <si>
    <t>Rozliczenia międzyokresowe kosztów bierne</t>
  </si>
  <si>
    <t>naprawy gwarancyjne</t>
  </si>
  <si>
    <t xml:space="preserve">usługi wykonane a niezafakturowane </t>
  </si>
  <si>
    <t>w tym: koszty mediów</t>
  </si>
  <si>
    <t>II.1.14. Łączna kwota otrzymanych przez jednostkę gwarancji i poręczeń niewykazanych w bilansie</t>
  </si>
  <si>
    <t>Otrzymane poręczenia i gwarancje</t>
  </si>
  <si>
    <t>II.1.15. Informacja o kwocie wypłaconych środków pieniężnych na świadczenia pracownicze*</t>
  </si>
  <si>
    <t>Kwota wypłaty
 w roku poprzednim</t>
  </si>
  <si>
    <t>Kwota wypłaty
 w roku bieżącym</t>
  </si>
  <si>
    <t>Świadczenia pracownicze</t>
  </si>
  <si>
    <t>* płatności wynikające z obowiązku wykonania świadczeń na rzecz pracowników (odprawy emerytalne, odprawy pośmiertne, ekwiwalent za urlop, nagrody jubileuszowe)</t>
  </si>
  <si>
    <t>II.1.16. Inne informacje</t>
  </si>
  <si>
    <t>II.1.16.a. Inwestycje finansowe długoterminowe i krótkoterminowe - zmiany w ciągu roku obrotowego</t>
  </si>
  <si>
    <t>Aktywa finansowe</t>
  </si>
  <si>
    <t xml:space="preserve">Długoterminowe aktywa finansowe </t>
  </si>
  <si>
    <t xml:space="preserve">Krótkoterminowe aktywa finansowe </t>
  </si>
  <si>
    <t xml:space="preserve">Akcje i udziały </t>
  </si>
  <si>
    <t>Inne papiery wartościowe</t>
  </si>
  <si>
    <t>Grunty stanowiące własność m.st. Warszawy oddane w wieczyste użytkowanie</t>
  </si>
  <si>
    <t>Środki trwałe będące w użytkowaniu przez Spółkę do czasu wniesienia ich aportem do Spółki</t>
  </si>
  <si>
    <t xml:space="preserve">Inne papiery wartościowe  </t>
  </si>
  <si>
    <t>Inne krótkoterminowe aktywa finansowe</t>
  </si>
  <si>
    <t>-  przeszacowanie</t>
  </si>
  <si>
    <t>-  nabycie</t>
  </si>
  <si>
    <t>-  przeniesienie</t>
  </si>
  <si>
    <t xml:space="preserve">-  odpisy z tytułu trwałej utraty wartości </t>
  </si>
  <si>
    <t>-  przeszacowanie</t>
  </si>
  <si>
    <t>-  sprzedaż</t>
  </si>
  <si>
    <t>-  likwidacja</t>
  </si>
  <si>
    <t xml:space="preserve">-  przeniesienie </t>
  </si>
  <si>
    <t xml:space="preserve">II.1.16.b. Należności krótkoterminowe netto </t>
  </si>
  <si>
    <t>Należności z tytułu dostaw i usług</t>
  </si>
  <si>
    <t>Należności od budżetów</t>
  </si>
  <si>
    <t>Należności z tytułu ubezpieczeń i innych świadczeń</t>
  </si>
  <si>
    <t>Pozostałe należności, w tym:</t>
  </si>
  <si>
    <t xml:space="preserve">należności dochodzone na drodze sądowej (wartość netto) </t>
  </si>
  <si>
    <t>wartość brutto</t>
  </si>
  <si>
    <t>odpis aktualizujący wartość należności dochodzonych 
na drodze sądowej</t>
  </si>
  <si>
    <t>z tytułu pożyczek mieszkaniowych.</t>
  </si>
  <si>
    <t>dochody budżetowe</t>
  </si>
  <si>
    <t>wadia i kaucje</t>
  </si>
  <si>
    <t>Rozliczenia z tytułu środków na wydatki budżetowe i z tytułu dochodów budżetowych</t>
  </si>
  <si>
    <t>II.2.1. Odpisy aktualizujące wartość zapasów</t>
  </si>
  <si>
    <t>Odpisy aktualizujące wartość zapasów na dzień bilansowy wynoszą:</t>
  </si>
  <si>
    <t>Stan na koniec roku obrotowego</t>
  </si>
  <si>
    <t>II.2.2. Koszt wytworzenia środków trwałych w budowie poniesiony w okresie</t>
  </si>
  <si>
    <t>( środki trwałe wytworzone siłami własnymi )</t>
  </si>
  <si>
    <t>Rok poprzedni</t>
  </si>
  <si>
    <t>Rok obrotowy</t>
  </si>
  <si>
    <t>Środki trwałe oddane do użytkowania na dzień bilansowy:</t>
  </si>
  <si>
    <t>Środki trwałe w budowie na dzień bilansowy:</t>
  </si>
  <si>
    <t xml:space="preserve">w tym: </t>
  </si>
  <si>
    <t>skapitalizowane odsetki</t>
  </si>
  <si>
    <t>skapitalizowane różnice kursowe</t>
  </si>
  <si>
    <t>II.2.3. Przychody lub koszty o nadzwyczajnej wartości lub które wystąpiły incydentalnie</t>
  </si>
  <si>
    <t>Obroty roku poprzedniego</t>
  </si>
  <si>
    <t>Obroty roku bieżącego</t>
  </si>
  <si>
    <t>Przychody</t>
  </si>
  <si>
    <t xml:space="preserve">o nadzwyczajnej wartości </t>
  </si>
  <si>
    <t>które wystąpiły incydentalnie</t>
  </si>
  <si>
    <t>Koszty</t>
  </si>
  <si>
    <t>2.4. Informacja o kwocie należności z tytułu podatków realizowanych przez organy podatkowe podległe ministrowi właściwemu do spraw finansów publicznych wykazywanych w sprawozdaniu z wykonania planu dochodów budżetowych</t>
  </si>
  <si>
    <t>Kwota należności z tytułu podatków realizowanych przez organy podatkowe podległe ministrowi własciwemu do spraw finansów publicznych wykazywanych w sprawozdaniu z wykonania planu dochodów budżetowych</t>
  </si>
  <si>
    <t>II.2.5. Inne informacje</t>
  </si>
  <si>
    <t xml:space="preserve">II.2.5.a. Struktura przychodów </t>
  </si>
  <si>
    <t>Struktura przychodów (RZiS)</t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</si>
  <si>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</si>
  <si>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</si>
  <si>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</si>
  <si>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</si>
  <si>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</si>
  <si>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</si>
  <si>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</si>
  <si>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</si>
  <si>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Zmiana stanu produktów (zwiększenie-wartość dodatnia, zmniejszenie-wartość ujemna)</t>
  </si>
  <si>
    <t xml:space="preserve">Koszt wytworzenia produktów na własne potrzeby jednostki </t>
  </si>
  <si>
    <t xml:space="preserve">Przychody netto ze sprzedaży towarów i materiałów </t>
  </si>
  <si>
    <t xml:space="preserve">Dotacje na finansowanie działalności podstawowej </t>
  </si>
  <si>
    <t xml:space="preserve">Przychody z tytułu dochodów budżetowych </t>
  </si>
  <si>
    <t>Podatki i opłaty lokalne, w tym:</t>
  </si>
  <si>
    <t>podatek od nieruchomości</t>
  </si>
  <si>
    <t>podatek od środków transportu</t>
  </si>
  <si>
    <t>podatek od czynności cywilno-prawnych</t>
  </si>
  <si>
    <t>podatek rolny, leśny</t>
  </si>
  <si>
    <t>opłata targowa</t>
  </si>
  <si>
    <t>opłata skarbowa</t>
  </si>
  <si>
    <t>inne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</si>
  <si>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</si>
  <si>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</si>
  <si>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</si>
  <si>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</si>
  <si>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</si>
  <si>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</si>
  <si>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</si>
  <si>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</si>
  <si>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</si>
  <si>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>przychody z tyt. opłat za pobyt (DPS, DDz, żłobki, przedszkola…)</t>
  </si>
  <si>
    <t>przychody z tyt. opłat za strefę płatnego parkowania</t>
  </si>
  <si>
    <t>przychody z tyt. mandatów</t>
  </si>
  <si>
    <t>przychody z tyt. opłat i kar za usuwanie drzew i krzewów</t>
  </si>
  <si>
    <t>przychody z tytułu porozumień między gminami</t>
  </si>
  <si>
    <t>przychody z tytułu zezwoleń na sprzedaż alkoholu</t>
  </si>
  <si>
    <t>przychody z tyt. opłat komunikacyjnych</t>
  </si>
  <si>
    <t>przychody z tyt. zajęcia pasa drogowego</t>
  </si>
  <si>
    <t>przychody z tytułu zwrotu kosztów dotacji oświatowej</t>
  </si>
  <si>
    <t>przychody z tytułu usług geodezyjno-kartograficznych</t>
  </si>
  <si>
    <t xml:space="preserve">opłaty za odpady komunalne </t>
  </si>
  <si>
    <t>inne ( z tyt. wydania legitymacji, zaświadczeń, z tyt. egzaminów, z tyt. licencji przewozowych)</t>
  </si>
  <si>
    <r>
      <t xml:space="preserve">Razem: </t>
    </r>
    <r>
      <rPr>
        <sz val="10"/>
        <color indexed="8"/>
        <rFont val="Times New Roman"/>
        <family val="1"/>
        <charset val="238"/>
      </rPr>
      <t/>
    </r>
  </si>
  <si>
    <t xml:space="preserve">II.2.5.b. Struktura kosztów usług obcych </t>
  </si>
  <si>
    <t>Zakup usług remontowych  § 427</t>
  </si>
  <si>
    <t>Zakup usług zdrowotnych § 428</t>
  </si>
  <si>
    <t>Zakup usług pozostałych § 430</t>
  </si>
  <si>
    <t>Zakup usług przez jednostki s. terytorialnego od innych jednostek s. terytorialnego § 433</t>
  </si>
  <si>
    <t>Zakup usług remontowo-konserwatorskich dotyczących obiektów zabytkowych będących w użytkowaniu jednostek budżetowych § 434</t>
  </si>
  <si>
    <t>Opłaty z tytułu zakupu usług telekomunikacyjnych § 436</t>
  </si>
  <si>
    <t>Zakup usług obejmujących tłumaczenia § 438</t>
  </si>
  <si>
    <t>Zakup usług obejmujących wykonanie ekspertyz, analiz i opinii  § 439</t>
  </si>
  <si>
    <t>Opłaty za administrowanie i czynsze za budynki, lokale i pomieszczenia garażowe § 440</t>
  </si>
  <si>
    <t xml:space="preserve">II. 2.5.c. Pozostałe przychody operacyjne </t>
  </si>
  <si>
    <t xml:space="preserve">Zysk ze zbycia niefinansowych aktywów trwałych, w tym: </t>
  </si>
  <si>
    <t>sprzedaż lokali lub nieruchomości</t>
  </si>
  <si>
    <t>sprzedaż pozostałych składników majątkowych</t>
  </si>
  <si>
    <t>opłaty z tyt. przekształcenia  wieczystego gruntów w prawo własności</t>
  </si>
  <si>
    <t>Inne przychody operacyjne, w tym:</t>
  </si>
  <si>
    <t>opłaty za dzierżawę, najem nie związane z działalnością statutową</t>
  </si>
  <si>
    <t>opłaty za wyżywienie nie związane z działalnością statutową</t>
  </si>
  <si>
    <t>kary umowne, odszkodowania</t>
  </si>
  <si>
    <t>odpisane przedawnione, nieściągnięte, umorzone zobowiązania</t>
  </si>
  <si>
    <t>darowizny, nieodpłatnie otrzymane rzeczowe aktywa obrotowe</t>
  </si>
  <si>
    <t>rozwiązanie odpisu aktualizującego wartość należności</t>
  </si>
  <si>
    <t>rozwiązanie rezerw na zobowiązania</t>
  </si>
  <si>
    <t>rozwiązanie odpisów aktualizujących śr. trwałych, śr. trwałych w budowie oraz wartości niematerialnych i prawnych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</si>
  <si>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 </t>
  </si>
  <si>
    <t>II.2.5.d. Pozostałe koszty operacyjne</t>
  </si>
  <si>
    <t>Koszty inwestycji finansowych ze środków własnych samorządowych zakładów budżetowych i dochodów jednostek budżetowych gromadzonych na wydzielonym rachunku (§ 607, § 608)</t>
  </si>
  <si>
    <t xml:space="preserve">Pozostałe koszty operacyjne, w tym: </t>
  </si>
  <si>
    <t>Odpisy należności przedawnionych, umorzonych, nieściągalnych</t>
  </si>
  <si>
    <t>Aktualizacja wartości aktywów niefinansowych, w tym:</t>
  </si>
  <si>
    <t>utworzenie odpisów aktual. śr. trwałych, śr. trwałych w budowie oraz wartości niematerialnych i prawnych</t>
  </si>
  <si>
    <t>odpis aktualizujący wartość nieruchomości inwestycyjnych</t>
  </si>
  <si>
    <t>odpis aktualizujący wartość należności</t>
  </si>
  <si>
    <t>umorzenie zaległości podatkowych w ramach pomocy publicznej</t>
  </si>
  <si>
    <t>Inne koszty operacyjne, w tym:</t>
  </si>
  <si>
    <t>z tyt. zaokrąglenia podatków ( w szczególności VAT)</t>
  </si>
  <si>
    <t>utworzonych rezerw na zobowiązania</t>
  </si>
  <si>
    <t>zapłacone odszkodowania, kary i grzywny</t>
  </si>
  <si>
    <t>nieodpłatnie przekazane rzeczowe aktywa obrotowe</t>
  </si>
  <si>
    <t xml:space="preserve">Razem:  </t>
  </si>
  <si>
    <t>II.2.5.e. Przychody finansowe</t>
  </si>
  <si>
    <t xml:space="preserve">dywidendy </t>
  </si>
  <si>
    <t>zysk na sprzedaży udziałów i akcji</t>
  </si>
  <si>
    <t xml:space="preserve">Odsetki, w tym: 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</si>
  <si>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</si>
  <si>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odsetki bankowe od środków na rachunku bankowym, odsetki od lokat</t>
  </si>
  <si>
    <t xml:space="preserve">Inne, w tym: </t>
  </si>
  <si>
    <t>dodatnie różnice kursowe</t>
  </si>
  <si>
    <t>rozwiązanie odpisów aktualizujących odsetki od należności</t>
  </si>
  <si>
    <t>rozwiązanie lub zmniejszenie odpisów aktualizujących wartość długoterminowych aktywów finansowych</t>
  </si>
  <si>
    <t>umorzone zobowiązania z tytułu kredytów i pożyczek</t>
  </si>
  <si>
    <t>rozwiązanie niewykorzystanych rezerw na odsetki z tyt. spraw sądowych lub odsetek z tyt. zobowiązań</t>
  </si>
  <si>
    <t xml:space="preserve">II.2.5.f. Koszty finansowe </t>
  </si>
  <si>
    <t>odsetki od kredytów i pożyczek</t>
  </si>
  <si>
    <t xml:space="preserve"> odsetki od zobowiązań</t>
  </si>
  <si>
    <t xml:space="preserve">Inne, w tym:           </t>
  </si>
  <si>
    <t>korekty podatków</t>
  </si>
  <si>
    <t>korekty błędnych naliczeń odpłatności</t>
  </si>
  <si>
    <t>ujemne różnice kursowe</t>
  </si>
  <si>
    <t>utworzenie odpisu aktualizującego wartość długoterminowych aktywów finansowych</t>
  </si>
  <si>
    <t>utworzenie odpisu aktualizującego wartość odsetek od należności</t>
  </si>
  <si>
    <t>utworzenie rezerw na sprawy sądowe z tyt. odsetek</t>
  </si>
  <si>
    <t>umorzenie odsetek</t>
  </si>
  <si>
    <t>II.2.5.g. Istotne transakcje z podmiotami powiązanymi</t>
  </si>
  <si>
    <t>Nazwa jednostki</t>
  </si>
  <si>
    <t>Należności</t>
  </si>
  <si>
    <t>Zobowiązania</t>
  </si>
  <si>
    <t>Miejskie Przedsiębiorstwo Wodociągów i Kanalizacji w m.st.Warszawie SA</t>
  </si>
  <si>
    <t xml:space="preserve">II.3. Inne informacje niż wymienione powyżej, jeżeli mogłyby w istotny sposób wpłynąć na ocenę sytuacji majątkowej i finansowej oraz wynik finansowy jednostki </t>
  </si>
  <si>
    <t>Stan zatrudnienia na koniec
 roku poprzedniego (osoby)</t>
  </si>
  <si>
    <t>Stan zatrudnienia na koniec 
roku obrotowego (osoby)</t>
  </si>
  <si>
    <t>Pracownicy ogółem</t>
  </si>
  <si>
    <t>II.3.2. Informacje o znaczących zdarzeniach dotyczących lat ubiegłych 
ujętych w sprawozdaniu finansowym roku obrotowego</t>
  </si>
  <si>
    <t>Jednostka</t>
  </si>
  <si>
    <t>Opis zdarzenia</t>
  </si>
  <si>
    <t>Przyczyna ujęcia w sprawozdaniu finansowym roku obrotowego</t>
  </si>
  <si>
    <t>Wpływ na sprawozdanie finansowe</t>
  </si>
  <si>
    <t>Praga-Południe - Urząd Dzielnicy Praga-Południe</t>
  </si>
  <si>
    <t>brak</t>
  </si>
  <si>
    <t>nie wystąpiły</t>
  </si>
  <si>
    <t>II.3.3. Informacje o znaczących zdarzeniach jakie nastąpiły po dniu bilansowym a nieuwzględnionych w sprawozdaniu finansowym</t>
  </si>
  <si>
    <t xml:space="preserve">Przyczyna nieuwzględnienia w sprawozdaniu finansowym </t>
  </si>
  <si>
    <t>Praga-Południe -Urząd Dzielnicy Praga-Południe</t>
  </si>
  <si>
    <t>......................................</t>
  </si>
  <si>
    <t>………………………….</t>
  </si>
  <si>
    <t>..................................</t>
  </si>
  <si>
    <t>(główny księgowy)</t>
  </si>
  <si>
    <t>(kierownik jednostki)</t>
  </si>
  <si>
    <t xml:space="preserve">pozostałe </t>
  </si>
  <si>
    <t>Al.Jerozolimskie 44</t>
  </si>
  <si>
    <t>00-024 Warszawa</t>
  </si>
  <si>
    <t>00-024 WARSZAWA</t>
  </si>
  <si>
    <t>koszty związane z rosyjską agresją na Ukrainę w tym koszty udzielonej pomocy</t>
  </si>
  <si>
    <t xml:space="preserve">Al.Jerozolimskie 44 </t>
  </si>
  <si>
    <r>
      <t xml:space="preserve">II.3.1. Informacja o stanie zatrudnienia </t>
    </r>
    <r>
      <rPr>
        <sz val="11"/>
        <color indexed="8"/>
        <rFont val="Calibri"/>
        <family val="2"/>
        <charset val="238"/>
      </rPr>
      <t>(osoby)</t>
    </r>
  </si>
  <si>
    <r>
      <t xml:space="preserve">* </t>
    </r>
    <r>
      <rPr>
        <b/>
        <u/>
        <sz val="11"/>
        <rFont val="Calibri"/>
        <family val="2"/>
        <charset val="238"/>
      </rPr>
      <t>Wykorzystanie odpisu</t>
    </r>
    <r>
      <rPr>
        <sz val="11"/>
        <rFont val="Calibri"/>
        <family val="2"/>
        <charset val="238"/>
      </rPr>
      <t xml:space="preserve"> następuje, gdy należność objęta odpisem zostanie umorzona, przedawni się lub zostanie uznana za nieściągalną (art 35b ust 3 UoR).</t>
    </r>
  </si>
  <si>
    <r>
      <t xml:space="preserve">** </t>
    </r>
    <r>
      <rPr>
        <b/>
        <u/>
        <sz val="11"/>
        <rFont val="Calibri"/>
        <family val="2"/>
        <charset val="238"/>
      </rPr>
      <t>Rozwiązanie odpisu</t>
    </r>
    <r>
      <rPr>
        <sz val="11"/>
        <rFont val="Calibri"/>
        <family val="2"/>
        <charset val="238"/>
      </rPr>
      <t xml:space="preserve"> następuje, gdy ustanie przyczyna, dla której dokonano odpis aktualizujący (art 35c UoR) - nastąpiła zapłata lub utworzony odpis stał się zbędny.</t>
    </r>
  </si>
  <si>
    <r>
      <t xml:space="preserve">Rezerwy na odszkodowania za nieruchomości warszawskie </t>
    </r>
    <r>
      <rPr>
        <sz val="11"/>
        <rFont val="Calibri"/>
        <family val="2"/>
        <charset val="238"/>
      </rPr>
      <t xml:space="preserve">(DEKRET BIERUTA z dnia 26 października 1945r.) </t>
    </r>
    <r>
      <rPr>
        <b/>
        <sz val="10"/>
        <rFont val="Book Antiqua"/>
        <family val="1"/>
        <charset val="238"/>
      </rPr>
      <t/>
    </r>
  </si>
  <si>
    <r>
      <t>Rezerwy za grunty przejęte pod drogi w oparciu o tzw. Specustawę</t>
    </r>
    <r>
      <rPr>
        <sz val="11"/>
        <rFont val="Calibri"/>
        <family val="2"/>
        <charset val="238"/>
      </rPr>
      <t xml:space="preserve"> </t>
    </r>
  </si>
  <si>
    <r>
      <t>Poręczenia</t>
    </r>
    <r>
      <rPr>
        <sz val="11"/>
        <color indexed="8"/>
        <rFont val="Calibri"/>
        <family val="2"/>
        <charset val="238"/>
      </rPr>
      <t>, w tym:</t>
    </r>
  </si>
  <si>
    <r>
      <t xml:space="preserve">na odszkodowania za nieruchomości warszawskie </t>
    </r>
    <r>
      <rPr>
        <sz val="11"/>
        <rFont val="Calibri"/>
        <family val="2"/>
        <charset val="238"/>
      </rPr>
      <t>(DEKRET BIERUTA z dnia 26 października 1945r.)</t>
    </r>
  </si>
  <si>
    <r>
      <t xml:space="preserve"> za grunty przejęte pod drogi w oparciu o tzw. Specustawę</t>
    </r>
    <r>
      <rPr>
        <sz val="11"/>
        <color indexed="8"/>
        <rFont val="Calibri"/>
        <family val="2"/>
        <charset val="238"/>
      </rPr>
      <t xml:space="preserve"> </t>
    </r>
  </si>
  <si>
    <r>
      <t xml:space="preserve">Przychody netto ze sprzedaży produktów </t>
    </r>
    <r>
      <rPr>
        <sz val="11"/>
        <rFont val="Calibri"/>
        <family val="2"/>
        <charset val="238"/>
      </rPr>
      <t>w tym:</t>
    </r>
  </si>
  <si>
    <r>
      <rPr>
        <b/>
        <i/>
        <sz val="11"/>
        <rFont val="Calibri"/>
        <family val="2"/>
        <charset val="238"/>
      </rPr>
      <t>inne</t>
    </r>
    <r>
      <rPr>
        <i/>
        <sz val="11"/>
        <rFont val="Calibri"/>
        <family val="2"/>
        <charset val="238"/>
      </rPr>
      <t xml:space="preserve"> (zwroty kosztów sądowych, komorniczych lub zastępstwa procesowego, wynagrodzenie dla płatnika za terminową zapłatę, opłaty za ksero, przychody z tyt. zaokrąglenia podatków m. in. podatku VAT, zwroty VAT z lat. ub., zwroty kosztów upomnienia, nadwyżki inwentar., sprzedaż złomu, makulatury, sprzedaż materiałów przetargowych, opłata za wyrejestrowanie pojazdu itp.)</t>
    </r>
  </si>
  <si>
    <r>
      <rPr>
        <b/>
        <i/>
        <sz val="11"/>
        <color indexed="8"/>
        <rFont val="Calibri"/>
        <family val="2"/>
        <charset val="238"/>
      </rPr>
      <t>inne koszty operacyjne</t>
    </r>
    <r>
      <rPr>
        <i/>
        <sz val="11"/>
        <color indexed="8"/>
        <rFont val="Calibri"/>
        <family val="2"/>
        <charset val="238"/>
      </rPr>
      <t xml:space="preserve"> (koszty postępowania sądowego, egzekucyjnego lub komorniczego, opłaty notarialne, skarbowe,  niedobory inwentaryzacyjne uznane za niezawinione, odszkodowania w spawach o roszczenia ze stosunku pracy, zwrot dotacji z lat ubiegłych, itp..)</t>
    </r>
  </si>
  <si>
    <t>dodatek gazowy COVID 19</t>
  </si>
  <si>
    <t>dodatek elektryczny CIVID 19</t>
  </si>
  <si>
    <t>na dzień 31 grudnia 2024 roku</t>
  </si>
  <si>
    <t>sporządzone na dzień 31 grudnia 2024 r.</t>
  </si>
  <si>
    <t>sporządzony na dzień 31 grudnia 2024  r.</t>
  </si>
  <si>
    <t>Informacja dodatkowa do sprawozdania finansowego za rok obrotowy zakończony 31 grudnia 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</si>
</sst>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DM&quot;_-;\-* #,##0.00\ &quot;DM&quot;_-;_-* &quot;-&quot;??\ &quot;DM&quot;_-;_-@_-"/>
  </numFmts>
  <fonts count="53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Book Antiqua"/>
      <family val="1"/>
      <charset val="238"/>
    </font>
    <font>
      <sz val="10"/>
      <color indexed="8"/>
      <name val="Arial"/>
      <family val="2"/>
    </font>
    <font>
      <sz val="10"/>
      <color indexed="8"/>
      <name val="Times New Roman"/>
      <family val="1"/>
      <charset val="238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39"/>
      <name val="Arial"/>
      <family val="2"/>
    </font>
    <font>
      <sz val="19"/>
      <color indexed="48"/>
      <name val="Arial"/>
      <family val="2"/>
      <charset val="238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i/>
      <sz val="11"/>
      <name val="Calibri"/>
      <family val="2"/>
      <charset val="238"/>
    </font>
    <font>
      <b/>
      <u/>
      <sz val="11"/>
      <color indexed="8"/>
      <name val="Calibri"/>
      <family val="2"/>
      <charset val="238"/>
    </font>
    <font>
      <b/>
      <u/>
      <sz val="11"/>
      <name val="Calibri"/>
      <family val="2"/>
      <charset val="238"/>
    </font>
    <font>
      <i/>
      <sz val="11"/>
      <name val="Calibri"/>
      <family val="2"/>
      <charset val="238"/>
    </font>
    <font>
      <i/>
      <sz val="11"/>
      <color indexed="8"/>
      <name val="Calibri"/>
      <family val="2"/>
      <charset val="238"/>
    </font>
    <font>
      <b/>
      <sz val="11"/>
      <color indexed="12"/>
      <name val="Calibri"/>
      <family val="2"/>
      <charset val="238"/>
    </font>
    <font>
      <sz val="11"/>
      <color indexed="12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</font>
    <font>
      <i/>
      <sz val="11"/>
      <color theme="1"/>
      <name val="Calibri"/>
      <family val="2"/>
      <charset val="238"/>
    </font>
    <font>
      <i/>
      <sz val="11"/>
      <color rgb="FF000000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trike/>
      <sz val="1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</font>
  </fonts>
  <fills count="48">
    <fill>
      <patternFill patternType="none"/>
    </fill>
    <fill>
      <patternFill patternType="gray125"/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  <bgColor indexed="9"/>
      </patternFill>
    </fill>
    <fill>
      <patternFill patternType="solid">
        <f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</borders>
  <cellStyleXfs count="89">
    <xf numFmtId="0" fontId="0" fillId="0" borderId="0"/>
    <xf numFmtId="0" fontId="7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8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2" borderId="0" applyNumberFormat="0" applyBorder="0" applyAlignment="0" applyProtection="0"/>
    <xf numFmtId="0" fontId="7" fillId="21" borderId="0" applyNumberFormat="0" applyBorder="0" applyAlignment="0" applyProtection="0"/>
    <xf numFmtId="0" fontId="9" fillId="12" borderId="0" applyNumberFormat="0" applyBorder="0" applyAlignment="0" applyProtection="0"/>
    <xf numFmtId="0" fontId="10" fillId="26" borderId="1" applyNumberFormat="0" applyAlignment="0" applyProtection="0"/>
    <xf numFmtId="0" fontId="11" fillId="13" borderId="2" applyNumberFormat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3" fillId="31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21" borderId="1" applyNumberFormat="0" applyAlignment="0" applyProtection="0"/>
    <xf numFmtId="0" fontId="18" fillId="0" borderId="7" applyNumberFormat="0" applyFill="0" applyAlignment="0" applyProtection="0"/>
    <xf numFmtId="0" fontId="19" fillId="21" borderId="0" applyNumberFormat="0" applyBorder="0" applyAlignment="0" applyProtection="0"/>
    <xf numFmtId="0" fontId="5" fillId="0" borderId="0"/>
    <xf numFmtId="0" fontId="2" fillId="0" borderId="0"/>
    <xf numFmtId="0" fontId="3" fillId="0" borderId="0"/>
    <xf numFmtId="0" fontId="1" fillId="0" borderId="0"/>
    <xf numFmtId="0" fontId="2" fillId="0" borderId="0"/>
    <xf numFmtId="0" fontId="1" fillId="20" borderId="8" applyNumberFormat="0" applyFont="0" applyAlignment="0" applyProtection="0"/>
    <xf numFmtId="0" fontId="20" fillId="26" borderId="3" applyNumberFormat="0" applyAlignment="0" applyProtection="0"/>
    <xf numFmtId="4" fontId="21" fillId="4" borderId="9" applyNumberFormat="0" applyProtection="0">
      <alignment vertical="center"/>
    </xf>
    <xf numFmtId="4" fontId="22" fillId="4" borderId="9" applyNumberFormat="0" applyProtection="0">
      <alignment vertical="center"/>
    </xf>
    <xf numFmtId="4" fontId="21" fillId="4" borderId="9" applyNumberFormat="0" applyProtection="0">
      <alignment horizontal="left" vertical="center" indent="1"/>
    </xf>
    <xf numFmtId="0" fontId="21" fillId="4" borderId="9" applyNumberFormat="0" applyProtection="0">
      <alignment horizontal="left" vertical="top" indent="1"/>
    </xf>
    <xf numFmtId="4" fontId="21" fillId="32" borderId="0" applyNumberFormat="0" applyProtection="0">
      <alignment horizontal="left" vertical="center" indent="1"/>
    </xf>
    <xf numFmtId="4" fontId="5" fillId="33" borderId="9" applyNumberFormat="0" applyProtection="0">
      <alignment horizontal="right" vertical="center"/>
    </xf>
    <xf numFmtId="4" fontId="5" fillId="2" borderId="9" applyNumberFormat="0" applyProtection="0">
      <alignment horizontal="right" vertical="center"/>
    </xf>
    <xf numFmtId="4" fontId="5" fillId="22" borderId="9" applyNumberFormat="0" applyProtection="0">
      <alignment horizontal="right" vertical="center"/>
    </xf>
    <xf numFmtId="4" fontId="5" fillId="34" borderId="9" applyNumberFormat="0" applyProtection="0">
      <alignment horizontal="right" vertical="center"/>
    </xf>
    <xf numFmtId="4" fontId="5" fillId="35" borderId="9" applyNumberFormat="0" applyProtection="0">
      <alignment horizontal="right" vertical="center"/>
    </xf>
    <xf numFmtId="4" fontId="5" fillId="25" borderId="9" applyNumberFormat="0" applyProtection="0">
      <alignment horizontal="right" vertical="center"/>
    </xf>
    <xf numFmtId="4" fontId="5" fillId="23" borderId="9" applyNumberFormat="0" applyProtection="0">
      <alignment horizontal="right" vertical="center"/>
    </xf>
    <xf numFmtId="4" fontId="5" fillId="36" borderId="9" applyNumberFormat="0" applyProtection="0">
      <alignment horizontal="right" vertical="center"/>
    </xf>
    <xf numFmtId="4" fontId="5" fillId="37" borderId="9" applyNumberFormat="0" applyProtection="0">
      <alignment horizontal="right" vertical="center"/>
    </xf>
    <xf numFmtId="4" fontId="21" fillId="38" borderId="10" applyNumberFormat="0" applyProtection="0">
      <alignment horizontal="left" vertical="center" indent="1"/>
    </xf>
    <xf numFmtId="4" fontId="5" fillId="39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4" fontId="5" fillId="32" borderId="9" applyNumberFormat="0" applyProtection="0">
      <alignment horizontal="right" vertical="center"/>
    </xf>
    <xf numFmtId="4" fontId="24" fillId="39" borderId="0" applyNumberFormat="0" applyProtection="0">
      <alignment horizontal="left" vertical="center" indent="1"/>
    </xf>
    <xf numFmtId="4" fontId="24" fillId="32" borderId="0" applyNumberFormat="0" applyProtection="0">
      <alignment horizontal="left" vertical="center" indent="1"/>
    </xf>
    <xf numFmtId="0" fontId="1" fillId="24" borderId="9" applyNumberFormat="0" applyProtection="0">
      <alignment horizontal="left" vertical="center" indent="1"/>
    </xf>
    <xf numFmtId="0" fontId="1" fillId="24" borderId="9" applyNumberFormat="0" applyProtection="0">
      <alignment horizontal="left" vertical="top" indent="1"/>
    </xf>
    <xf numFmtId="0" fontId="1" fillId="32" borderId="9" applyNumberFormat="0" applyProtection="0">
      <alignment horizontal="left" vertical="center" indent="1"/>
    </xf>
    <xf numFmtId="0" fontId="1" fillId="32" borderId="9" applyNumberFormat="0" applyProtection="0">
      <alignment horizontal="left" vertical="top" indent="1"/>
    </xf>
    <xf numFmtId="0" fontId="1" fillId="5" borderId="9" applyNumberFormat="0" applyProtection="0">
      <alignment horizontal="left" vertical="center" indent="1"/>
    </xf>
    <xf numFmtId="0" fontId="1" fillId="5" borderId="9" applyNumberFormat="0" applyProtection="0">
      <alignment horizontal="left" vertical="top" indent="1"/>
    </xf>
    <xf numFmtId="0" fontId="1" fillId="39" borderId="9" applyNumberFormat="0" applyProtection="0">
      <alignment horizontal="left" vertical="center" indent="1"/>
    </xf>
    <xf numFmtId="0" fontId="1" fillId="39" borderId="9" applyNumberFormat="0" applyProtection="0">
      <alignment horizontal="left" vertical="top" indent="1"/>
    </xf>
    <xf numFmtId="0" fontId="1" fillId="27" borderId="11" applyNumberFormat="0">
      <protection locked="0"/>
    </xf>
    <xf numFmtId="4" fontId="5" fillId="3" borderId="9" applyNumberFormat="0" applyProtection="0">
      <alignment vertical="center"/>
    </xf>
    <xf numFmtId="4" fontId="25" fillId="3" borderId="9" applyNumberFormat="0" applyProtection="0">
      <alignment vertical="center"/>
    </xf>
    <xf numFmtId="4" fontId="5" fillId="3" borderId="9" applyNumberFormat="0" applyProtection="0">
      <alignment horizontal="left" vertical="center" indent="1"/>
    </xf>
    <xf numFmtId="0" fontId="5" fillId="3" borderId="9" applyNumberFormat="0" applyProtection="0">
      <alignment horizontal="left" vertical="top" indent="1"/>
    </xf>
    <xf numFmtId="4" fontId="5" fillId="39" borderId="9" applyNumberFormat="0" applyProtection="0">
      <alignment horizontal="right" vertical="center"/>
    </xf>
    <xf numFmtId="4" fontId="25" fillId="39" borderId="9" applyNumberFormat="0" applyProtection="0">
      <alignment horizontal="right" vertical="center"/>
    </xf>
    <xf numFmtId="4" fontId="5" fillId="32" borderId="9" applyNumberFormat="0" applyProtection="0">
      <alignment horizontal="left" vertical="center" indent="1"/>
    </xf>
    <xf numFmtId="0" fontId="5" fillId="32" borderId="9" applyNumberFormat="0" applyProtection="0">
      <alignment horizontal="left" vertical="top" indent="1"/>
    </xf>
    <xf numFmtId="4" fontId="26" fillId="40" borderId="0" applyNumberFormat="0" applyProtection="0">
      <alignment horizontal="left" vertical="center" indent="1"/>
    </xf>
    <xf numFmtId="4" fontId="27" fillId="39" borderId="9" applyNumberFormat="0" applyProtection="0">
      <alignment horizontal="right" vertical="center"/>
    </xf>
    <xf numFmtId="0" fontId="28" fillId="0" borderId="0" applyNumberFormat="0" applyFill="0" applyBorder="0" applyAlignment="0" applyProtection="0"/>
    <xf numFmtId="0" fontId="12" fillId="0" borderId="12" applyNumberFormat="0" applyFill="0" applyAlignment="0" applyProtection="0"/>
    <xf numFmtId="164" fontId="1" fillId="0" borderId="0" applyFont="0" applyFill="0" applyBorder="0" applyAlignment="0" applyProtection="0"/>
    <xf numFmtId="0" fontId="29" fillId="0" borderId="0" applyNumberFormat="0" applyFill="0" applyBorder="0" applyAlignment="0" applyProtection="0"/>
  </cellStyleXfs>
  <cellXfs count="980">
    <xf numFmtId="0" fontId="0" fillId="0" borderId="0" xfId="0"/>
    <xf numFmtId="0" fontId="42" fillId="0" borderId="0" xfId="41" applyFont="1" applyAlignment="1">
      <alignment horizontal="left"/>
    </xf>
    <xf numFmtId="4" fontId="31" fillId="0" borderId="0" xfId="41" applyNumberFormat="1" applyFont="1" applyAlignment="1">
      <alignment horizontal="left" vertical="center" wrapText="1"/>
    </xf>
    <xf numFmtId="4" fontId="31" fillId="0" borderId="0" xfId="41" applyNumberFormat="1" applyFont="1" applyAlignment="1" applyProtection="1">
      <alignment horizontal="left" vertical="center"/>
      <protection locked="0"/>
    </xf>
    <xf numFmtId="0" fontId="43" fillId="0" borderId="0" xfId="41" applyFont="1"/>
    <xf numFmtId="0" fontId="33" fillId="0" borderId="0" xfId="40" applyFont="1"/>
    <xf numFmtId="0" fontId="33" fillId="0" borderId="0" xfId="40" applyFont="1" applyAlignment="1">
      <alignment wrapText="1"/>
    </xf>
    <xf numFmtId="4" fontId="31" fillId="0" borderId="0" xfId="41" applyNumberFormat="1" applyFont="1" applyAlignment="1">
      <alignment horizontal="left" vertical="center"/>
    </xf>
    <xf numFmtId="4" fontId="43" fillId="0" borderId="13" xfId="41" applyNumberFormat="1" applyFont="1" applyBorder="1"/>
    <xf numFmtId="4" fontId="31" fillId="41" borderId="14" xfId="41" applyNumberFormat="1" applyFont="1" applyFill="1" applyBorder="1" applyAlignment="1">
      <alignment vertical="center"/>
    </xf>
    <xf numFmtId="4" fontId="31" fillId="41" borderId="14" xfId="41" applyNumberFormat="1" applyFont="1" applyFill="1" applyBorder="1" applyAlignment="1">
      <alignment horizontal="right" vertical="center"/>
    </xf>
    <xf numFmtId="0" fontId="43" fillId="0" borderId="0" xfId="41" applyFont="1" applyAlignment="1">
      <alignment wrapText="1"/>
    </xf>
    <xf numFmtId="0" fontId="43" fillId="0" borderId="0" xfId="41" applyFont="1" applyAlignment="1">
      <alignment horizontal="center" wrapText="1"/>
    </xf>
    <xf numFmtId="4" fontId="30" fillId="0" borderId="0" xfId="41" applyNumberFormat="1" applyFont="1" applyAlignment="1">
      <alignment vertical="center"/>
    </xf>
    <xf numFmtId="0" fontId="42" fillId="0" borderId="0" xfId="41" applyFont="1"/>
    <xf numFmtId="0" fontId="33" fillId="0" borderId="0" xfId="41" applyFont="1"/>
    <xf numFmtId="0" fontId="32" fillId="0" borderId="0" xfId="41" applyFont="1"/>
    <xf numFmtId="0" fontId="32" fillId="0" borderId="0" xfId="41" applyFont="1" applyAlignment="1">
      <alignment horizontal="left"/>
    </xf>
    <xf numFmtId="4" fontId="33" fillId="0" borderId="0" xfId="41" applyNumberFormat="1" applyFont="1" applyAlignment="1">
      <alignment horizontal="left"/>
    </xf>
    <xf numFmtId="0" fontId="33" fillId="0" borderId="0" xfId="43" applyFont="1" applyAlignment="1">
      <alignment horizontal="left" wrapText="1"/>
    </xf>
    <xf numFmtId="4" fontId="33" fillId="0" borderId="0" xfId="41" applyNumberFormat="1" applyFont="1" applyAlignment="1">
      <alignment horizontal="left" vertical="top"/>
    </xf>
    <xf numFmtId="4" fontId="30" fillId="0" borderId="0" xfId="41" applyNumberFormat="1" applyFont="1" applyAlignment="1">
      <alignment vertical="top"/>
    </xf>
    <xf numFmtId="0" fontId="42" fillId="0" borderId="15" xfId="41" applyFont="1" applyBorder="1" applyAlignment="1">
      <alignment horizontal="center" wrapText="1"/>
    </xf>
    <xf numFmtId="0" fontId="42" fillId="0" borderId="16" xfId="41" applyFont="1" applyBorder="1" applyAlignment="1">
      <alignment horizontal="center" wrapText="1"/>
    </xf>
    <xf numFmtId="0" fontId="33" fillId="0" borderId="0" xfId="41" applyFont="1" applyAlignment="1">
      <alignment vertical="center"/>
    </xf>
    <xf numFmtId="0" fontId="42" fillId="0" borderId="86" xfId="41" applyFont="1" applyBorder="1"/>
    <xf numFmtId="4" fontId="42" fillId="0" borderId="87" xfId="41" applyNumberFormat="1" applyFont="1" applyBorder="1" applyAlignment="1">
      <alignment horizontal="right"/>
    </xf>
    <xf numFmtId="4" fontId="42" fillId="0" borderId="88" xfId="41" applyNumberFormat="1" applyFont="1" applyBorder="1" applyAlignment="1">
      <alignment horizontal="right"/>
    </xf>
    <xf numFmtId="0" fontId="43" fillId="0" borderId="86" xfId="41" applyFont="1" applyBorder="1"/>
    <xf numFmtId="2" fontId="43" fillId="0" borderId="87" xfId="41" applyNumberFormat="1" applyFont="1" applyBorder="1" applyAlignment="1">
      <alignment horizontal="right"/>
    </xf>
    <xf numFmtId="4" fontId="43" fillId="0" borderId="87" xfId="41" applyNumberFormat="1" applyFont="1" applyBorder="1" applyAlignment="1">
      <alignment horizontal="right"/>
    </xf>
    <xf numFmtId="4" fontId="43" fillId="0" borderId="88" xfId="41" applyNumberFormat="1" applyFont="1" applyBorder="1" applyAlignment="1">
      <alignment horizontal="right"/>
    </xf>
    <xf numFmtId="4" fontId="44" fillId="0" borderId="0" xfId="41" applyNumberFormat="1" applyFont="1" applyAlignment="1">
      <alignment vertical="center"/>
    </xf>
    <xf numFmtId="4" fontId="44" fillId="0" borderId="0" xfId="41" applyNumberFormat="1" applyFont="1" applyAlignment="1">
      <alignment vertical="center" wrapText="1"/>
    </xf>
    <xf numFmtId="4" fontId="43" fillId="0" borderId="89" xfId="41" applyNumberFormat="1" applyFont="1" applyBorder="1" applyAlignment="1">
      <alignment horizontal="right"/>
    </xf>
    <xf numFmtId="2" fontId="43" fillId="0" borderId="89" xfId="41" applyNumberFormat="1" applyFont="1" applyBorder="1" applyAlignment="1">
      <alignment horizontal="right"/>
    </xf>
    <xf numFmtId="0" fontId="42" fillId="0" borderId="90" xfId="41" applyFont="1" applyBorder="1"/>
    <xf numFmtId="4" fontId="42" fillId="0" borderId="11" xfId="41" applyNumberFormat="1" applyFont="1" applyBorder="1" applyAlignment="1">
      <alignment horizontal="right"/>
    </xf>
    <xf numFmtId="4" fontId="42" fillId="0" borderId="91" xfId="41" applyNumberFormat="1" applyFont="1" applyBorder="1" applyAlignment="1">
      <alignment horizontal="right"/>
    </xf>
    <xf numFmtId="0" fontId="42" fillId="44" borderId="86" xfId="41" applyFont="1" applyFill="1" applyBorder="1"/>
    <xf numFmtId="4" fontId="42" fillId="44" borderId="87" xfId="41" applyNumberFormat="1" applyFont="1" applyFill="1" applyBorder="1" applyAlignment="1">
      <alignment horizontal="right"/>
    </xf>
    <xf numFmtId="4" fontId="42" fillId="44" borderId="88" xfId="41" applyNumberFormat="1" applyFont="1" applyFill="1" applyBorder="1" applyAlignment="1">
      <alignment horizontal="right"/>
    </xf>
    <xf numFmtId="0" fontId="42" fillId="44" borderId="92" xfId="41" applyFont="1" applyFill="1" applyBorder="1"/>
    <xf numFmtId="4" fontId="42" fillId="44" borderId="93" xfId="41" applyNumberFormat="1" applyFont="1" applyFill="1" applyBorder="1" applyAlignment="1">
      <alignment horizontal="right"/>
    </xf>
    <xf numFmtId="4" fontId="31" fillId="44" borderId="0" xfId="41" applyNumberFormat="1" applyFont="1" applyFill="1" applyAlignment="1">
      <alignment vertical="center"/>
    </xf>
    <xf numFmtId="4" fontId="42" fillId="0" borderId="0" xfId="41" applyNumberFormat="1" applyFont="1" applyAlignment="1">
      <alignment horizontal="right"/>
    </xf>
    <xf numFmtId="4" fontId="42" fillId="45" borderId="94" xfId="41" applyNumberFormat="1" applyFont="1" applyFill="1" applyBorder="1" applyAlignment="1">
      <alignment horizontal="right"/>
    </xf>
    <xf numFmtId="4" fontId="42" fillId="46" borderId="94" xfId="41" applyNumberFormat="1" applyFont="1" applyFill="1" applyBorder="1" applyAlignment="1">
      <alignment horizontal="right"/>
    </xf>
    <xf numFmtId="4" fontId="45" fillId="0" borderId="94" xfId="41" applyNumberFormat="1" applyFont="1" applyBorder="1" applyAlignment="1">
      <alignment horizontal="right"/>
    </xf>
    <xf numFmtId="2" fontId="45" fillId="0" borderId="94" xfId="41" applyNumberFormat="1" applyFont="1" applyBorder="1" applyAlignment="1">
      <alignment horizontal="right"/>
    </xf>
    <xf numFmtId="4" fontId="45" fillId="0" borderId="95" xfId="41" applyNumberFormat="1" applyFont="1" applyBorder="1" applyAlignment="1">
      <alignment horizontal="right"/>
    </xf>
    <xf numFmtId="4" fontId="42" fillId="46" borderId="96" xfId="41" applyNumberFormat="1" applyFont="1" applyFill="1" applyBorder="1" applyAlignment="1">
      <alignment horizontal="right"/>
    </xf>
    <xf numFmtId="4" fontId="42" fillId="0" borderId="94" xfId="41" applyNumberFormat="1" applyFont="1" applyBorder="1" applyAlignment="1">
      <alignment horizontal="right"/>
    </xf>
    <xf numFmtId="4" fontId="42" fillId="45" borderId="97" xfId="41" applyNumberFormat="1" applyFont="1" applyFill="1" applyBorder="1" applyAlignment="1">
      <alignment horizontal="right"/>
    </xf>
    <xf numFmtId="0" fontId="33" fillId="0" borderId="0" xfId="40" applyFont="1" applyAlignment="1">
      <alignment vertical="center" wrapText="1"/>
    </xf>
    <xf numFmtId="0" fontId="33" fillId="0" borderId="0" xfId="40" applyFont="1" applyAlignment="1">
      <alignment vertical="center"/>
    </xf>
    <xf numFmtId="0" fontId="32" fillId="44" borderId="14" xfId="40" applyFont="1" applyFill="1" applyBorder="1" applyAlignment="1">
      <alignment horizontal="center" vertical="center" wrapText="1"/>
    </xf>
    <xf numFmtId="4" fontId="32" fillId="44" borderId="14" xfId="40" applyNumberFormat="1" applyFont="1" applyFill="1" applyBorder="1" applyAlignment="1">
      <alignment horizontal="center" vertical="center" wrapText="1"/>
    </xf>
    <xf numFmtId="0" fontId="32" fillId="44" borderId="17" xfId="40" applyFont="1" applyFill="1" applyBorder="1" applyAlignment="1">
      <alignment horizontal="center" vertical="center" wrapText="1"/>
    </xf>
    <xf numFmtId="0" fontId="32" fillId="0" borderId="18" xfId="40" applyFont="1" applyBorder="1" applyAlignment="1">
      <alignment horizontal="center" vertical="center"/>
    </xf>
    <xf numFmtId="4" fontId="32" fillId="0" borderId="18" xfId="40" applyNumberFormat="1" applyFont="1" applyBorder="1" applyAlignment="1">
      <alignment horizontal="center" vertical="center" wrapText="1"/>
    </xf>
    <xf numFmtId="0" fontId="32" fillId="0" borderId="19" xfId="40" applyFont="1" applyBorder="1" applyAlignment="1">
      <alignment horizontal="center" vertical="center" wrapText="1"/>
    </xf>
    <xf numFmtId="0" fontId="32" fillId="44" borderId="20" xfId="40" applyFont="1" applyFill="1" applyBorder="1" applyAlignment="1">
      <alignment vertical="center" wrapText="1"/>
    </xf>
    <xf numFmtId="4" fontId="32" fillId="44" borderId="20" xfId="40" applyNumberFormat="1" applyFont="1" applyFill="1" applyBorder="1" applyAlignment="1">
      <alignment vertical="center"/>
    </xf>
    <xf numFmtId="4" fontId="32" fillId="44" borderId="21" xfId="40" applyNumberFormat="1" applyFont="1" applyFill="1" applyBorder="1" applyAlignment="1">
      <alignment vertical="center"/>
    </xf>
    <xf numFmtId="0" fontId="32" fillId="0" borderId="22" xfId="40" applyFont="1" applyBorder="1" applyAlignment="1">
      <alignment vertical="center" wrapText="1"/>
    </xf>
    <xf numFmtId="4" fontId="32" fillId="0" borderId="22" xfId="40" applyNumberFormat="1" applyFont="1" applyBorder="1" applyAlignment="1">
      <alignment vertical="center"/>
    </xf>
    <xf numFmtId="4" fontId="32" fillId="0" borderId="23" xfId="40" applyNumberFormat="1" applyFont="1" applyBorder="1" applyAlignment="1">
      <alignment vertical="center"/>
    </xf>
    <xf numFmtId="0" fontId="33" fillId="0" borderId="24" xfId="40" applyFont="1" applyBorder="1" applyAlignment="1">
      <alignment vertical="center" wrapText="1"/>
    </xf>
    <xf numFmtId="4" fontId="33" fillId="0" borderId="24" xfId="40" applyNumberFormat="1" applyFont="1" applyBorder="1" applyAlignment="1" applyProtection="1">
      <alignment vertical="center"/>
      <protection locked="0"/>
    </xf>
    <xf numFmtId="4" fontId="33" fillId="0" borderId="25" xfId="40" applyNumberFormat="1" applyFont="1" applyBorder="1" applyAlignment="1">
      <alignment vertical="center"/>
    </xf>
    <xf numFmtId="0" fontId="33" fillId="0" borderId="24" xfId="40" quotePrefix="1" applyFont="1" applyBorder="1" applyAlignment="1" applyProtection="1">
      <alignment vertical="center" wrapText="1"/>
      <protection locked="0"/>
    </xf>
    <xf numFmtId="0" fontId="32" fillId="44" borderId="13" xfId="40" applyFont="1" applyFill="1" applyBorder="1" applyAlignment="1">
      <alignment vertical="center" wrapText="1"/>
    </xf>
    <xf numFmtId="4" fontId="32" fillId="44" borderId="13" xfId="40" applyNumberFormat="1" applyFont="1" applyFill="1" applyBorder="1" applyAlignment="1">
      <alignment vertical="center"/>
    </xf>
    <xf numFmtId="4" fontId="32" fillId="44" borderId="26" xfId="40" applyNumberFormat="1" applyFont="1" applyFill="1" applyBorder="1" applyAlignment="1">
      <alignment vertical="center"/>
    </xf>
    <xf numFmtId="0" fontId="32" fillId="0" borderId="27" xfId="40" applyFont="1" applyBorder="1" applyAlignment="1">
      <alignment horizontal="centerContinuous" vertical="center"/>
    </xf>
    <xf numFmtId="0" fontId="33" fillId="0" borderId="19" xfId="40" applyFont="1" applyBorder="1" applyAlignment="1">
      <alignment vertical="center"/>
    </xf>
    <xf numFmtId="0" fontId="33" fillId="0" borderId="24" xfId="40" applyFont="1" applyBorder="1" applyAlignment="1" applyProtection="1">
      <alignment vertical="center" wrapText="1"/>
      <protection locked="0"/>
    </xf>
    <xf numFmtId="0" fontId="42" fillId="45" borderId="87" xfId="41" applyFont="1" applyFill="1" applyBorder="1" applyAlignment="1">
      <alignment horizontal="center" wrapText="1"/>
    </xf>
    <xf numFmtId="0" fontId="43" fillId="0" borderId="87" xfId="41" applyFont="1" applyBorder="1" applyAlignment="1">
      <alignment wrapText="1"/>
    </xf>
    <xf numFmtId="0" fontId="43" fillId="0" borderId="89" xfId="41" applyFont="1" applyBorder="1" applyAlignment="1">
      <alignment wrapText="1"/>
    </xf>
    <xf numFmtId="0" fontId="43" fillId="0" borderId="98" xfId="41" applyFont="1" applyBorder="1" applyAlignment="1">
      <alignment wrapText="1"/>
    </xf>
    <xf numFmtId="4" fontId="43" fillId="0" borderId="98" xfId="41" applyNumberFormat="1" applyFont="1" applyBorder="1" applyAlignment="1">
      <alignment horizontal="right"/>
    </xf>
    <xf numFmtId="2" fontId="43" fillId="0" borderId="98" xfId="41" applyNumberFormat="1" applyFont="1" applyBorder="1" applyAlignment="1">
      <alignment horizontal="right"/>
    </xf>
    <xf numFmtId="0" fontId="42" fillId="45" borderId="28" xfId="41" applyFont="1" applyFill="1" applyBorder="1" applyAlignment="1">
      <alignment horizontal="center" wrapText="1"/>
    </xf>
    <xf numFmtId="0" fontId="42" fillId="45" borderId="11" xfId="41" applyFont="1" applyFill="1" applyBorder="1" applyAlignment="1">
      <alignment horizontal="center" wrapText="1"/>
    </xf>
    <xf numFmtId="0" fontId="42" fillId="45" borderId="23" xfId="41" applyFont="1" applyFill="1" applyBorder="1" applyAlignment="1">
      <alignment horizontal="center" wrapText="1"/>
    </xf>
    <xf numFmtId="0" fontId="42" fillId="45" borderId="29" xfId="41" applyFont="1" applyFill="1" applyBorder="1" applyAlignment="1">
      <alignment horizontal="center" wrapText="1"/>
    </xf>
    <xf numFmtId="0" fontId="42" fillId="45" borderId="30" xfId="41" applyFont="1" applyFill="1" applyBorder="1" applyAlignment="1">
      <alignment horizontal="center" wrapText="1"/>
    </xf>
    <xf numFmtId="0" fontId="42" fillId="45" borderId="31" xfId="41" applyFont="1" applyFill="1" applyBorder="1" applyAlignment="1">
      <alignment horizontal="center" wrapText="1"/>
    </xf>
    <xf numFmtId="0" fontId="42" fillId="0" borderId="22" xfId="41" applyFont="1" applyBorder="1" applyAlignment="1">
      <alignment wrapText="1"/>
    </xf>
    <xf numFmtId="4" fontId="42" fillId="0" borderId="28" xfId="41" applyNumberFormat="1" applyFont="1" applyBorder="1" applyAlignment="1">
      <alignment horizontal="right"/>
    </xf>
    <xf numFmtId="4" fontId="30" fillId="0" borderId="11" xfId="41" applyNumberFormat="1" applyFont="1" applyBorder="1" applyAlignment="1">
      <alignment vertical="center"/>
    </xf>
    <xf numFmtId="4" fontId="30" fillId="0" borderId="23" xfId="41" applyNumberFormat="1" applyFont="1" applyBorder="1" applyAlignment="1">
      <alignment vertical="center"/>
    </xf>
    <xf numFmtId="4" fontId="30" fillId="0" borderId="32" xfId="41" applyNumberFormat="1" applyFont="1" applyBorder="1" applyAlignment="1">
      <alignment vertical="center"/>
    </xf>
    <xf numFmtId="4" fontId="42" fillId="0" borderId="23" xfId="41" applyNumberFormat="1" applyFont="1" applyBorder="1" applyAlignment="1">
      <alignment horizontal="right"/>
    </xf>
    <xf numFmtId="0" fontId="46" fillId="0" borderId="22" xfId="41" applyFont="1" applyBorder="1" applyAlignment="1">
      <alignment vertical="center" wrapText="1"/>
    </xf>
    <xf numFmtId="2" fontId="43" fillId="0" borderId="28" xfId="41" applyNumberFormat="1" applyFont="1" applyBorder="1" applyAlignment="1">
      <alignment wrapText="1"/>
    </xf>
    <xf numFmtId="2" fontId="43" fillId="0" borderId="11" xfId="41" applyNumberFormat="1" applyFont="1" applyBorder="1" applyAlignment="1">
      <alignment wrapText="1"/>
    </xf>
    <xf numFmtId="2" fontId="43" fillId="0" borderId="23" xfId="41" applyNumberFormat="1" applyFont="1" applyBorder="1" applyAlignment="1">
      <alignment wrapText="1"/>
    </xf>
    <xf numFmtId="0" fontId="46" fillId="0" borderId="33" xfId="41" applyFont="1" applyBorder="1" applyAlignment="1">
      <alignment vertical="center" wrapText="1"/>
    </xf>
    <xf numFmtId="4" fontId="43" fillId="0" borderId="28" xfId="41" applyNumberFormat="1" applyFont="1" applyBorder="1" applyAlignment="1">
      <alignment horizontal="right"/>
    </xf>
    <xf numFmtId="2" fontId="43" fillId="0" borderId="11" xfId="41" applyNumberFormat="1" applyFont="1" applyBorder="1" applyAlignment="1">
      <alignment horizontal="right"/>
    </xf>
    <xf numFmtId="2" fontId="43" fillId="0" borderId="23" xfId="41" applyNumberFormat="1" applyFont="1" applyBorder="1" applyAlignment="1">
      <alignment horizontal="right"/>
    </xf>
    <xf numFmtId="0" fontId="42" fillId="44" borderId="13" xfId="41" applyFont="1" applyFill="1" applyBorder="1" applyAlignment="1">
      <alignment wrapText="1"/>
    </xf>
    <xf numFmtId="4" fontId="42" fillId="44" borderId="34" xfId="41" applyNumberFormat="1" applyFont="1" applyFill="1" applyBorder="1" applyAlignment="1">
      <alignment horizontal="right"/>
    </xf>
    <xf numFmtId="4" fontId="42" fillId="44" borderId="35" xfId="41" applyNumberFormat="1" applyFont="1" applyFill="1" applyBorder="1" applyAlignment="1">
      <alignment horizontal="right"/>
    </xf>
    <xf numFmtId="4" fontId="42" fillId="44" borderId="36" xfId="41" applyNumberFormat="1" applyFont="1" applyFill="1" applyBorder="1" applyAlignment="1">
      <alignment horizontal="right"/>
    </xf>
    <xf numFmtId="4" fontId="42" fillId="44" borderId="15" xfId="41" applyNumberFormat="1" applyFont="1" applyFill="1" applyBorder="1" applyAlignment="1">
      <alignment horizontal="right"/>
    </xf>
    <xf numFmtId="4" fontId="42" fillId="44" borderId="37" xfId="41" applyNumberFormat="1" applyFont="1" applyFill="1" applyBorder="1" applyAlignment="1">
      <alignment horizontal="right"/>
    </xf>
    <xf numFmtId="4" fontId="42" fillId="44" borderId="38" xfId="41" applyNumberFormat="1" applyFont="1" applyFill="1" applyBorder="1" applyAlignment="1">
      <alignment horizontal="right"/>
    </xf>
    <xf numFmtId="4" fontId="42" fillId="44" borderId="26" xfId="41" applyNumberFormat="1" applyFont="1" applyFill="1" applyBorder="1" applyAlignment="1">
      <alignment horizontal="right"/>
    </xf>
    <xf numFmtId="0" fontId="43" fillId="45" borderId="39" xfId="41" applyFont="1" applyFill="1" applyBorder="1" applyAlignment="1">
      <alignment horizontal="center" wrapText="1"/>
    </xf>
    <xf numFmtId="0" fontId="42" fillId="45" borderId="99" xfId="41" applyFont="1" applyFill="1" applyBorder="1" applyAlignment="1">
      <alignment horizontal="center" wrapText="1"/>
    </xf>
    <xf numFmtId="0" fontId="42" fillId="45" borderId="100" xfId="41" applyFont="1" applyFill="1" applyBorder="1" applyAlignment="1">
      <alignment horizontal="center" wrapText="1"/>
    </xf>
    <xf numFmtId="0" fontId="43" fillId="0" borderId="40" xfId="41" applyFont="1" applyBorder="1" applyAlignment="1">
      <alignment wrapText="1"/>
    </xf>
    <xf numFmtId="4" fontId="43" fillId="0" borderId="38" xfId="41" applyNumberFormat="1" applyFont="1" applyBorder="1" applyAlignment="1">
      <alignment horizontal="right"/>
    </xf>
    <xf numFmtId="4" fontId="43" fillId="0" borderId="41" xfId="41" applyNumberFormat="1" applyFont="1" applyBorder="1" applyAlignment="1">
      <alignment horizontal="right"/>
    </xf>
    <xf numFmtId="4" fontId="43" fillId="0" borderId="101" xfId="41" applyNumberFormat="1" applyFont="1" applyBorder="1" applyAlignment="1">
      <alignment horizontal="right"/>
    </xf>
    <xf numFmtId="4" fontId="43" fillId="0" borderId="102" xfId="41" applyNumberFormat="1" applyFont="1" applyBorder="1" applyAlignment="1">
      <alignment horizontal="right"/>
    </xf>
    <xf numFmtId="4" fontId="31" fillId="0" borderId="0" xfId="41" applyNumberFormat="1" applyFont="1" applyAlignment="1">
      <alignment vertical="center" wrapText="1"/>
    </xf>
    <xf numFmtId="4" fontId="30" fillId="0" borderId="0" xfId="41" applyNumberFormat="1" applyFont="1" applyAlignment="1">
      <alignment vertical="center" wrapText="1"/>
    </xf>
    <xf numFmtId="4" fontId="31" fillId="41" borderId="14" xfId="41" applyNumberFormat="1" applyFont="1" applyFill="1" applyBorder="1" applyAlignment="1">
      <alignment horizontal="center" vertical="center" wrapText="1"/>
    </xf>
    <xf numFmtId="4" fontId="31" fillId="41" borderId="42" xfId="41" applyNumberFormat="1" applyFont="1" applyFill="1" applyBorder="1" applyAlignment="1">
      <alignment horizontal="center" vertical="center" wrapText="1"/>
    </xf>
    <xf numFmtId="4" fontId="32" fillId="44" borderId="42" xfId="41" applyNumberFormat="1" applyFont="1" applyFill="1" applyBorder="1" applyAlignment="1">
      <alignment horizontal="center" vertical="center" wrapText="1"/>
    </xf>
    <xf numFmtId="4" fontId="31" fillId="41" borderId="17" xfId="41" applyNumberFormat="1" applyFont="1" applyFill="1" applyBorder="1" applyAlignment="1">
      <alignment horizontal="center" vertical="center" wrapText="1"/>
    </xf>
    <xf numFmtId="4" fontId="31" fillId="0" borderId="39" xfId="41" applyNumberFormat="1" applyFont="1" applyBorder="1" applyAlignment="1">
      <alignment vertical="center"/>
    </xf>
    <xf numFmtId="4" fontId="32" fillId="0" borderId="43" xfId="41" applyNumberFormat="1" applyFont="1" applyBorder="1" applyAlignment="1">
      <alignment horizontal="left" vertical="center" wrapText="1"/>
    </xf>
    <xf numFmtId="4" fontId="31" fillId="0" borderId="20" xfId="41" applyNumberFormat="1" applyFont="1" applyBorder="1" applyAlignment="1">
      <alignment vertical="center"/>
    </xf>
    <xf numFmtId="4" fontId="31" fillId="0" borderId="44" xfId="41" applyNumberFormat="1" applyFont="1" applyBorder="1" applyAlignment="1">
      <alignment vertical="center"/>
    </xf>
    <xf numFmtId="4" fontId="31" fillId="0" borderId="21" xfId="41" applyNumberFormat="1" applyFont="1" applyBorder="1" applyAlignment="1">
      <alignment vertical="center"/>
    </xf>
    <xf numFmtId="4" fontId="31" fillId="0" borderId="32" xfId="41" applyNumberFormat="1" applyFont="1" applyBorder="1" applyAlignment="1">
      <alignment vertical="center"/>
    </xf>
    <xf numFmtId="4" fontId="31" fillId="0" borderId="45" xfId="41" applyNumberFormat="1" applyFont="1" applyBorder="1" applyAlignment="1">
      <alignment vertical="center"/>
    </xf>
    <xf numFmtId="4" fontId="31" fillId="0" borderId="22" xfId="41" applyNumberFormat="1" applyFont="1" applyBorder="1" applyAlignment="1">
      <alignment vertical="center"/>
    </xf>
    <xf numFmtId="4" fontId="31" fillId="0" borderId="46" xfId="41" applyNumberFormat="1" applyFont="1" applyBorder="1" applyAlignment="1">
      <alignment vertical="center"/>
    </xf>
    <xf numFmtId="4" fontId="31" fillId="0" borderId="23" xfId="41" applyNumberFormat="1" applyFont="1" applyBorder="1" applyAlignment="1">
      <alignment vertical="center"/>
    </xf>
    <xf numFmtId="4" fontId="30" fillId="0" borderId="45" xfId="41" applyNumberFormat="1" applyFont="1" applyBorder="1" applyAlignment="1">
      <alignment vertical="center"/>
    </xf>
    <xf numFmtId="3" fontId="30" fillId="0" borderId="22" xfId="41" applyNumberFormat="1" applyFont="1" applyBorder="1" applyAlignment="1">
      <alignment vertical="center"/>
    </xf>
    <xf numFmtId="4" fontId="30" fillId="0" borderId="46" xfId="41" applyNumberFormat="1" applyFont="1" applyBorder="1" applyAlignment="1">
      <alignment vertical="center"/>
    </xf>
    <xf numFmtId="4" fontId="30" fillId="0" borderId="22" xfId="41" applyNumberFormat="1" applyFont="1" applyBorder="1" applyAlignment="1">
      <alignment vertical="center"/>
    </xf>
    <xf numFmtId="4" fontId="30" fillId="0" borderId="47" xfId="41" applyNumberFormat="1" applyFont="1" applyBorder="1" applyAlignment="1">
      <alignment vertical="center"/>
    </xf>
    <xf numFmtId="4" fontId="30" fillId="0" borderId="48" xfId="41" applyNumberFormat="1" applyFont="1" applyBorder="1" applyAlignment="1">
      <alignment vertical="center"/>
    </xf>
    <xf numFmtId="3" fontId="30" fillId="0" borderId="49" xfId="41" applyNumberFormat="1" applyFont="1" applyBorder="1" applyAlignment="1">
      <alignment vertical="center"/>
    </xf>
    <xf numFmtId="4" fontId="30" fillId="0" borderId="50" xfId="41" applyNumberFormat="1" applyFont="1" applyBorder="1" applyAlignment="1">
      <alignment vertical="center"/>
    </xf>
    <xf numFmtId="4" fontId="30" fillId="0" borderId="49" xfId="41" applyNumberFormat="1" applyFont="1" applyBorder="1" applyAlignment="1">
      <alignment vertical="center"/>
    </xf>
    <xf numFmtId="4" fontId="30" fillId="0" borderId="51" xfId="41" applyNumberFormat="1" applyFont="1" applyBorder="1" applyAlignment="1">
      <alignment vertical="center"/>
    </xf>
    <xf numFmtId="4" fontId="31" fillId="0" borderId="52" xfId="41" applyNumberFormat="1" applyFont="1" applyBorder="1" applyAlignment="1">
      <alignment vertical="center"/>
    </xf>
    <xf numFmtId="4" fontId="31" fillId="41" borderId="53" xfId="41" applyNumberFormat="1" applyFont="1" applyFill="1" applyBorder="1" applyAlignment="1">
      <alignment vertical="center"/>
    </xf>
    <xf numFmtId="4" fontId="31" fillId="0" borderId="29" xfId="41" applyNumberFormat="1" applyFont="1" applyBorder="1" applyAlignment="1">
      <alignment vertical="center"/>
    </xf>
    <xf numFmtId="4" fontId="32" fillId="0" borderId="14" xfId="41" applyNumberFormat="1" applyFont="1" applyBorder="1" applyAlignment="1">
      <alignment horizontal="left" vertical="center" wrapText="1"/>
    </xf>
    <xf numFmtId="4" fontId="31" fillId="0" borderId="54" xfId="41" applyNumberFormat="1" applyFont="1" applyBorder="1" applyAlignment="1">
      <alignment vertical="center"/>
    </xf>
    <xf numFmtId="4" fontId="31" fillId="0" borderId="55" xfId="41" applyNumberFormat="1" applyFont="1" applyBorder="1" applyAlignment="1">
      <alignment vertical="center"/>
    </xf>
    <xf numFmtId="4" fontId="31" fillId="0" borderId="31" xfId="41" applyNumberFormat="1" applyFont="1" applyBorder="1" applyAlignment="1">
      <alignment vertical="center"/>
    </xf>
    <xf numFmtId="4" fontId="31" fillId="41" borderId="52" xfId="41" applyNumberFormat="1" applyFont="1" applyFill="1" applyBorder="1" applyAlignment="1">
      <alignment vertical="center"/>
    </xf>
    <xf numFmtId="4" fontId="31" fillId="41" borderId="42" xfId="41" applyNumberFormat="1" applyFont="1" applyFill="1" applyBorder="1" applyAlignment="1">
      <alignment vertical="center"/>
    </xf>
    <xf numFmtId="4" fontId="31" fillId="41" borderId="17" xfId="41" applyNumberFormat="1" applyFont="1" applyFill="1" applyBorder="1" applyAlignment="1">
      <alignment vertical="center"/>
    </xf>
    <xf numFmtId="4" fontId="30" fillId="0" borderId="0" xfId="41" applyNumberFormat="1" applyFont="1" applyAlignment="1" applyProtection="1">
      <alignment vertical="center"/>
      <protection locked="0"/>
    </xf>
    <xf numFmtId="4" fontId="32" fillId="41" borderId="56" xfId="41" applyNumberFormat="1" applyFont="1" applyFill="1" applyBorder="1" applyAlignment="1" applyProtection="1">
      <alignment horizontal="center" vertical="center" wrapText="1"/>
      <protection locked="0"/>
    </xf>
    <xf numFmtId="4" fontId="30" fillId="41" borderId="57" xfId="41" applyNumberFormat="1" applyFont="1" applyFill="1" applyBorder="1" applyAlignment="1" applyProtection="1">
      <alignment horizontal="center" vertical="center" wrapText="1"/>
      <protection locked="0"/>
    </xf>
    <xf numFmtId="4" fontId="30" fillId="41" borderId="56" xfId="41" applyNumberFormat="1" applyFont="1" applyFill="1" applyBorder="1" applyAlignment="1" applyProtection="1">
      <alignment horizontal="center" vertical="center" wrapText="1"/>
      <protection locked="0"/>
    </xf>
    <xf numFmtId="49" fontId="30" fillId="0" borderId="20" xfId="41" applyNumberFormat="1" applyFont="1" applyBorder="1" applyAlignment="1" applyProtection="1">
      <alignment vertical="center"/>
      <protection locked="0"/>
    </xf>
    <xf numFmtId="4" fontId="31" fillId="0" borderId="58" xfId="41" applyNumberFormat="1" applyFont="1" applyBorder="1" applyAlignment="1" applyProtection="1">
      <alignment vertical="center"/>
      <protection locked="0"/>
    </xf>
    <xf numFmtId="4" fontId="30" fillId="0" borderId="20" xfId="41" applyNumberFormat="1" applyFont="1" applyBorder="1" applyAlignment="1" applyProtection="1">
      <alignment vertical="center"/>
      <protection locked="0"/>
    </xf>
    <xf numFmtId="4" fontId="31" fillId="0" borderId="20" xfId="41" applyNumberFormat="1" applyFont="1" applyBorder="1" applyAlignment="1" applyProtection="1">
      <alignment vertical="center"/>
      <protection locked="0"/>
    </xf>
    <xf numFmtId="49" fontId="31" fillId="0" borderId="54" xfId="41" applyNumberFormat="1" applyFont="1" applyBorder="1" applyAlignment="1" applyProtection="1">
      <alignment vertical="center"/>
      <protection locked="0"/>
    </xf>
    <xf numFmtId="4" fontId="31" fillId="0" borderId="59" xfId="41" applyNumberFormat="1" applyFont="1" applyBorder="1" applyAlignment="1" applyProtection="1">
      <alignment vertical="center"/>
      <protection locked="0"/>
    </xf>
    <xf numFmtId="4" fontId="31" fillId="0" borderId="54" xfId="41" applyNumberFormat="1" applyFont="1" applyBorder="1" applyAlignment="1" applyProtection="1">
      <alignment vertical="center"/>
      <protection locked="0"/>
    </xf>
    <xf numFmtId="4" fontId="30" fillId="0" borderId="18" xfId="41" applyNumberFormat="1" applyFont="1" applyBorder="1" applyAlignment="1" applyProtection="1">
      <alignment vertical="center"/>
      <protection locked="0"/>
    </xf>
    <xf numFmtId="49" fontId="30" fillId="0" borderId="54" xfId="41" applyNumberFormat="1" applyFont="1" applyBorder="1" applyAlignment="1" applyProtection="1">
      <alignment vertical="center"/>
      <protection locked="0"/>
    </xf>
    <xf numFmtId="4" fontId="31" fillId="0" borderId="60" xfId="41" applyNumberFormat="1" applyFont="1" applyBorder="1" applyAlignment="1">
      <alignment vertical="center"/>
    </xf>
    <xf numFmtId="4" fontId="30" fillId="0" borderId="22" xfId="41" applyNumberFormat="1" applyFont="1" applyBorder="1" applyAlignment="1" applyProtection="1">
      <alignment vertical="center"/>
      <protection locked="0"/>
    </xf>
    <xf numFmtId="4" fontId="31" fillId="0" borderId="22" xfId="41" applyNumberFormat="1" applyFont="1" applyBorder="1" applyAlignment="1" applyProtection="1">
      <alignment vertical="center"/>
      <protection locked="0"/>
    </xf>
    <xf numFmtId="4" fontId="30" fillId="0" borderId="60" xfId="41" applyNumberFormat="1" applyFont="1" applyBorder="1" applyAlignment="1">
      <alignment vertical="center"/>
    </xf>
    <xf numFmtId="49" fontId="30" fillId="0" borderId="22" xfId="41" applyNumberFormat="1" applyFont="1" applyBorder="1" applyAlignment="1" applyProtection="1">
      <alignment vertical="center"/>
      <protection locked="0"/>
    </xf>
    <xf numFmtId="4" fontId="31" fillId="44" borderId="61" xfId="41" applyNumberFormat="1" applyFont="1" applyFill="1" applyBorder="1" applyAlignment="1" applyProtection="1">
      <alignment vertical="center"/>
      <protection locked="0"/>
    </xf>
    <xf numFmtId="4" fontId="31" fillId="44" borderId="14" xfId="41" applyNumberFormat="1" applyFont="1" applyFill="1" applyBorder="1" applyAlignment="1" applyProtection="1">
      <alignment vertical="center"/>
      <protection locked="0"/>
    </xf>
    <xf numFmtId="0" fontId="33" fillId="0" borderId="0" xfId="42" applyFont="1"/>
    <xf numFmtId="0" fontId="30" fillId="0" borderId="0" xfId="41" applyFont="1" applyAlignment="1" applyProtection="1">
      <alignment horizontal="center" vertical="center"/>
      <protection locked="0"/>
    </xf>
    <xf numFmtId="4" fontId="32" fillId="44" borderId="17" xfId="41" applyNumberFormat="1" applyFont="1" applyFill="1" applyBorder="1" applyAlignment="1" applyProtection="1">
      <alignment horizontal="center" vertical="center" wrapText="1"/>
      <protection locked="0"/>
    </xf>
    <xf numFmtId="4" fontId="31" fillId="41" borderId="42" xfId="41" applyNumberFormat="1" applyFont="1" applyFill="1" applyBorder="1" applyAlignment="1" applyProtection="1">
      <alignment horizontal="center" vertical="center" wrapText="1"/>
      <protection locked="0"/>
    </xf>
    <xf numFmtId="4" fontId="31" fillId="44" borderId="14" xfId="41" applyNumberFormat="1" applyFont="1" applyFill="1" applyBorder="1" applyAlignment="1" applyProtection="1">
      <alignment horizontal="center" vertical="center" wrapText="1"/>
      <protection locked="0"/>
    </xf>
    <xf numFmtId="4" fontId="30" fillId="0" borderId="62" xfId="41" applyNumberFormat="1" applyFont="1" applyBorder="1" applyAlignment="1" applyProtection="1">
      <alignment horizontal="right" vertical="center" wrapText="1"/>
      <protection locked="0"/>
    </xf>
    <xf numFmtId="4" fontId="31" fillId="0" borderId="63" xfId="41" applyNumberFormat="1" applyFont="1" applyBorder="1" applyAlignment="1">
      <alignment horizontal="right" vertical="center" wrapText="1"/>
    </xf>
    <xf numFmtId="4" fontId="31" fillId="0" borderId="64" xfId="41" applyNumberFormat="1" applyFont="1" applyBorder="1" applyAlignment="1">
      <alignment horizontal="right" vertical="center" wrapText="1"/>
    </xf>
    <xf numFmtId="4" fontId="33" fillId="0" borderId="62" xfId="41" applyNumberFormat="1" applyFont="1" applyBorder="1" applyAlignment="1" applyProtection="1">
      <alignment horizontal="right" vertical="center" wrapText="1"/>
      <protection locked="0"/>
    </xf>
    <xf numFmtId="4" fontId="32" fillId="0" borderId="64" xfId="41" applyNumberFormat="1" applyFont="1" applyBorder="1" applyAlignment="1">
      <alignment horizontal="right" vertical="center" wrapText="1"/>
    </xf>
    <xf numFmtId="4" fontId="33" fillId="0" borderId="11" xfId="41" applyNumberFormat="1" applyFont="1" applyBorder="1" applyAlignment="1" applyProtection="1">
      <alignment horizontal="right" vertical="center" wrapText="1"/>
      <protection locked="0"/>
    </xf>
    <xf numFmtId="4" fontId="33" fillId="0" borderId="38" xfId="41" applyNumberFormat="1" applyFont="1" applyBorder="1" applyAlignment="1" applyProtection="1">
      <alignment horizontal="right" vertical="center" wrapText="1"/>
      <protection locked="0"/>
    </xf>
    <xf numFmtId="4" fontId="32" fillId="0" borderId="65" xfId="41" applyNumberFormat="1" applyFont="1" applyBorder="1" applyAlignment="1">
      <alignment horizontal="right" vertical="center" wrapText="1"/>
    </xf>
    <xf numFmtId="4" fontId="33" fillId="44" borderId="62" xfId="41" applyNumberFormat="1" applyFont="1" applyFill="1" applyBorder="1" applyAlignment="1" applyProtection="1">
      <alignment horizontal="right" vertical="center" wrapText="1"/>
      <protection locked="0"/>
    </xf>
    <xf numFmtId="4" fontId="32" fillId="44" borderId="66" xfId="41" applyNumberFormat="1" applyFont="1" applyFill="1" applyBorder="1" applyAlignment="1">
      <alignment horizontal="right" vertical="center" wrapText="1"/>
    </xf>
    <xf numFmtId="0" fontId="36" fillId="0" borderId="0" xfId="41" applyFont="1" applyAlignment="1" applyProtection="1">
      <alignment horizontal="left" vertical="center" wrapText="1"/>
      <protection locked="0"/>
    </xf>
    <xf numFmtId="4" fontId="31" fillId="0" borderId="0" xfId="41" applyNumberFormat="1" applyFont="1" applyAlignment="1">
      <alignment horizontal="center" vertical="center" wrapText="1"/>
    </xf>
    <xf numFmtId="4" fontId="32" fillId="44" borderId="42" xfId="41" applyNumberFormat="1" applyFont="1" applyFill="1" applyBorder="1" applyAlignment="1" applyProtection="1">
      <alignment horizontal="center" vertical="center" wrapText="1"/>
      <protection locked="0"/>
    </xf>
    <xf numFmtId="4" fontId="32" fillId="41" borderId="14" xfId="41" applyNumberFormat="1" applyFont="1" applyFill="1" applyBorder="1" applyAlignment="1" applyProtection="1">
      <alignment horizontal="center" vertical="center" wrapText="1"/>
      <protection locked="0"/>
    </xf>
    <xf numFmtId="4" fontId="30" fillId="0" borderId="20" xfId="41" applyNumberFormat="1" applyFont="1" applyBorder="1" applyAlignment="1" applyProtection="1">
      <alignment horizontal="right" vertical="center" wrapText="1"/>
      <protection locked="0"/>
    </xf>
    <xf numFmtId="4" fontId="30" fillId="0" borderId="21" xfId="41" applyNumberFormat="1" applyFont="1" applyBorder="1" applyAlignment="1" applyProtection="1">
      <alignment horizontal="right" vertical="center" wrapText="1"/>
      <protection locked="0"/>
    </xf>
    <xf numFmtId="4" fontId="30" fillId="0" borderId="54" xfId="41" applyNumberFormat="1" applyFont="1" applyBorder="1" applyAlignment="1" applyProtection="1">
      <alignment horizontal="right" vertical="center" wrapText="1"/>
      <protection locked="0"/>
    </xf>
    <xf numFmtId="4" fontId="30" fillId="0" borderId="31" xfId="41" applyNumberFormat="1" applyFont="1" applyBorder="1" applyAlignment="1" applyProtection="1">
      <alignment horizontal="right" vertical="center" wrapText="1"/>
      <protection locked="0"/>
    </xf>
    <xf numFmtId="4" fontId="30" fillId="0" borderId="33" xfId="41" applyNumberFormat="1" applyFont="1" applyBorder="1" applyAlignment="1" applyProtection="1">
      <alignment horizontal="right" vertical="center" wrapText="1"/>
      <protection locked="0"/>
    </xf>
    <xf numFmtId="4" fontId="30" fillId="0" borderId="15" xfId="41" applyNumberFormat="1" applyFont="1" applyBorder="1" applyAlignment="1" applyProtection="1">
      <alignment horizontal="right" vertical="center" wrapText="1"/>
      <protection locked="0"/>
    </xf>
    <xf numFmtId="4" fontId="32" fillId="41" borderId="42" xfId="41" applyNumberFormat="1" applyFont="1" applyFill="1" applyBorder="1" applyAlignment="1">
      <alignment horizontal="right" vertical="center" wrapText="1"/>
    </xf>
    <xf numFmtId="4" fontId="32" fillId="41" borderId="14" xfId="41" applyNumberFormat="1" applyFont="1" applyFill="1" applyBorder="1" applyAlignment="1">
      <alignment horizontal="right" vertical="center" wrapText="1"/>
    </xf>
    <xf numFmtId="4" fontId="31" fillId="41" borderId="42" xfId="41" applyNumberFormat="1" applyFont="1" applyFill="1" applyBorder="1" applyAlignment="1">
      <alignment horizontal="right" vertical="center" wrapText="1"/>
    </xf>
    <xf numFmtId="4" fontId="31" fillId="44" borderId="14" xfId="41" applyNumberFormat="1" applyFont="1" applyFill="1" applyBorder="1" applyAlignment="1">
      <alignment horizontal="right" vertical="center" wrapText="1"/>
    </xf>
    <xf numFmtId="4" fontId="30" fillId="0" borderId="55" xfId="41" applyNumberFormat="1" applyFont="1" applyBorder="1" applyAlignment="1" applyProtection="1">
      <alignment horizontal="right" vertical="center" wrapText="1"/>
      <protection locked="0"/>
    </xf>
    <xf numFmtId="4" fontId="30" fillId="0" borderId="46" xfId="41" applyNumberFormat="1" applyFont="1" applyBorder="1" applyAlignment="1" applyProtection="1">
      <alignment horizontal="right" vertical="center" wrapText="1"/>
      <protection locked="0"/>
    </xf>
    <xf numFmtId="4" fontId="30" fillId="0" borderId="22" xfId="41" applyNumberFormat="1" applyFont="1" applyBorder="1" applyAlignment="1" applyProtection="1">
      <alignment horizontal="right" vertical="center" wrapText="1"/>
      <protection locked="0"/>
    </xf>
    <xf numFmtId="4" fontId="31" fillId="41" borderId="17" xfId="41" applyNumberFormat="1" applyFont="1" applyFill="1" applyBorder="1" applyAlignment="1">
      <alignment horizontal="right" vertical="center" wrapText="1"/>
    </xf>
    <xf numFmtId="4" fontId="32" fillId="41" borderId="14" xfId="41" applyNumberFormat="1" applyFont="1" applyFill="1" applyBorder="1" applyAlignment="1">
      <alignment horizontal="center" vertical="center" wrapText="1"/>
    </xf>
    <xf numFmtId="4" fontId="30" fillId="0" borderId="44" xfId="41" applyNumberFormat="1" applyFont="1" applyBorder="1" applyAlignment="1">
      <alignment horizontal="right" vertical="center" wrapText="1"/>
    </xf>
    <xf numFmtId="4" fontId="30" fillId="0" borderId="20" xfId="41" applyNumberFormat="1" applyFont="1" applyBorder="1" applyAlignment="1">
      <alignment horizontal="right" vertical="center" wrapText="1"/>
    </xf>
    <xf numFmtId="4" fontId="30" fillId="0" borderId="26" xfId="41" applyNumberFormat="1" applyFont="1" applyBorder="1" applyAlignment="1">
      <alignment horizontal="right" vertical="center" wrapText="1"/>
    </xf>
    <xf numFmtId="4" fontId="30" fillId="0" borderId="54" xfId="41" applyNumberFormat="1" applyFont="1" applyBorder="1" applyAlignment="1">
      <alignment horizontal="right" vertical="center" wrapText="1"/>
    </xf>
    <xf numFmtId="4" fontId="31" fillId="41" borderId="16" xfId="41" applyNumberFormat="1" applyFont="1" applyFill="1" applyBorder="1" applyAlignment="1">
      <alignment horizontal="right" vertical="center" wrapText="1"/>
    </xf>
    <xf numFmtId="4" fontId="31" fillId="41" borderId="14" xfId="41" applyNumberFormat="1" applyFont="1" applyFill="1" applyBorder="1" applyAlignment="1">
      <alignment horizontal="right" vertical="center" wrapText="1"/>
    </xf>
    <xf numFmtId="4" fontId="31" fillId="41" borderId="14" xfId="41" applyNumberFormat="1" applyFont="1" applyFill="1" applyBorder="1" applyAlignment="1">
      <alignment horizontal="center" vertical="center"/>
    </xf>
    <xf numFmtId="4" fontId="31" fillId="41" borderId="33" xfId="41" applyNumberFormat="1" applyFont="1" applyFill="1" applyBorder="1" applyAlignment="1">
      <alignment horizontal="center" vertical="center"/>
    </xf>
    <xf numFmtId="4" fontId="32" fillId="44" borderId="14" xfId="41" applyNumberFormat="1" applyFont="1" applyFill="1" applyBorder="1" applyAlignment="1">
      <alignment horizontal="center" vertical="center" wrapText="1"/>
    </xf>
    <xf numFmtId="4" fontId="31" fillId="44" borderId="14" xfId="41" applyNumberFormat="1" applyFont="1" applyFill="1" applyBorder="1" applyAlignment="1">
      <alignment horizontal="center" vertical="center" wrapText="1"/>
    </xf>
    <xf numFmtId="4" fontId="31" fillId="44" borderId="42" xfId="41" applyNumberFormat="1" applyFont="1" applyFill="1" applyBorder="1" applyAlignment="1">
      <alignment horizontal="center" vertical="center" wrapText="1"/>
    </xf>
    <xf numFmtId="4" fontId="32" fillId="44" borderId="33" xfId="41" applyNumberFormat="1" applyFont="1" applyFill="1" applyBorder="1" applyAlignment="1">
      <alignment horizontal="left" vertical="center" wrapText="1"/>
    </xf>
    <xf numFmtId="4" fontId="30" fillId="0" borderId="22" xfId="41" applyNumberFormat="1" applyFont="1" applyBorder="1" applyAlignment="1">
      <alignment horizontal="left" vertical="center" wrapText="1"/>
    </xf>
    <xf numFmtId="4" fontId="30" fillId="0" borderId="54" xfId="41" applyNumberFormat="1" applyFont="1" applyBorder="1" applyAlignment="1">
      <alignment vertical="center"/>
    </xf>
    <xf numFmtId="4" fontId="38" fillId="0" borderId="60" xfId="41" applyNumberFormat="1" applyFont="1" applyBorder="1" applyAlignment="1">
      <alignment horizontal="left" vertical="center" wrapText="1"/>
    </xf>
    <xf numFmtId="4" fontId="38" fillId="0" borderId="27" xfId="41" applyNumberFormat="1" applyFont="1" applyBorder="1" applyAlignment="1">
      <alignment horizontal="left" vertical="center" wrapText="1"/>
    </xf>
    <xf numFmtId="4" fontId="31" fillId="41" borderId="61" xfId="41" applyNumberFormat="1" applyFont="1" applyFill="1" applyBorder="1" applyAlignment="1">
      <alignment horizontal="left" vertical="center"/>
    </xf>
    <xf numFmtId="4" fontId="30" fillId="0" borderId="18" xfId="41" applyNumberFormat="1" applyFont="1" applyBorder="1" applyAlignment="1">
      <alignment vertical="center"/>
    </xf>
    <xf numFmtId="4" fontId="31" fillId="41" borderId="61" xfId="41" applyNumberFormat="1" applyFont="1" applyFill="1" applyBorder="1" applyAlignment="1">
      <alignment vertical="center"/>
    </xf>
    <xf numFmtId="4" fontId="30" fillId="0" borderId="0" xfId="41" applyNumberFormat="1" applyFont="1" applyAlignment="1">
      <alignment horizontal="justify" vertical="center"/>
    </xf>
    <xf numFmtId="4" fontId="38" fillId="0" borderId="20" xfId="41" applyNumberFormat="1" applyFont="1" applyBorder="1" applyAlignment="1" applyProtection="1">
      <alignment horizontal="right" vertical="center"/>
      <protection locked="0"/>
    </xf>
    <xf numFmtId="4" fontId="38" fillId="0" borderId="46" xfId="41" applyNumberFormat="1" applyFont="1" applyBorder="1" applyAlignment="1" applyProtection="1">
      <alignment horizontal="right" vertical="center"/>
      <protection locked="0"/>
    </xf>
    <xf numFmtId="4" fontId="38" fillId="0" borderId="22" xfId="41" applyNumberFormat="1" applyFont="1" applyBorder="1" applyAlignment="1" applyProtection="1">
      <alignment horizontal="right" vertical="center"/>
      <protection locked="0"/>
    </xf>
    <xf numFmtId="4" fontId="38" fillId="0" borderId="22" xfId="41" applyNumberFormat="1" applyFont="1" applyBorder="1" applyAlignment="1" applyProtection="1">
      <alignment horizontal="right" vertical="center" wrapText="1"/>
      <protection locked="0"/>
    </xf>
    <xf numFmtId="4" fontId="30" fillId="0" borderId="49" xfId="41" applyNumberFormat="1" applyFont="1" applyBorder="1" applyAlignment="1" applyProtection="1">
      <alignment horizontal="right" vertical="center" wrapText="1"/>
      <protection locked="0"/>
    </xf>
    <xf numFmtId="4" fontId="30" fillId="0" borderId="18" xfId="41" applyNumberFormat="1" applyFont="1" applyBorder="1" applyAlignment="1" applyProtection="1">
      <alignment horizontal="right" vertical="center" wrapText="1"/>
      <protection locked="0"/>
    </xf>
    <xf numFmtId="4" fontId="31" fillId="44" borderId="14" xfId="41" applyNumberFormat="1" applyFont="1" applyFill="1" applyBorder="1" applyAlignment="1">
      <alignment horizontal="right" vertical="center"/>
    </xf>
    <xf numFmtId="4" fontId="31" fillId="41" borderId="17" xfId="41" applyNumberFormat="1" applyFont="1" applyFill="1" applyBorder="1" applyAlignment="1">
      <alignment horizontal="right" vertical="center"/>
    </xf>
    <xf numFmtId="4" fontId="32" fillId="0" borderId="61" xfId="41" applyNumberFormat="1" applyFont="1" applyBorder="1" applyAlignment="1" applyProtection="1">
      <alignment vertical="center" wrapText="1"/>
      <protection locked="0"/>
    </xf>
    <xf numFmtId="4" fontId="31" fillId="0" borderId="56" xfId="41" applyNumberFormat="1" applyFont="1" applyBorder="1" applyAlignment="1">
      <alignment horizontal="right" vertical="center" wrapText="1"/>
    </xf>
    <xf numFmtId="4" fontId="31" fillId="0" borderId="14" xfId="41" applyNumberFormat="1" applyFont="1" applyBorder="1" applyAlignment="1">
      <alignment horizontal="right" vertical="center" wrapText="1"/>
    </xf>
    <xf numFmtId="4" fontId="32" fillId="44" borderId="14" xfId="41" applyNumberFormat="1" applyFont="1" applyFill="1" applyBorder="1" applyAlignment="1">
      <alignment horizontal="right" vertical="center" wrapText="1"/>
    </xf>
    <xf numFmtId="0" fontId="44" fillId="0" borderId="0" xfId="41" applyFont="1"/>
    <xf numFmtId="4" fontId="31" fillId="0" borderId="0" xfId="41" applyNumberFormat="1" applyFont="1" applyAlignment="1" applyProtection="1">
      <alignment vertical="center"/>
      <protection locked="0"/>
    </xf>
    <xf numFmtId="4" fontId="32" fillId="44" borderId="57" xfId="41" applyNumberFormat="1" applyFont="1" applyFill="1" applyBorder="1" applyAlignment="1" applyProtection="1">
      <alignment horizontal="center" vertical="center" wrapText="1"/>
      <protection locked="0"/>
    </xf>
    <xf numFmtId="4" fontId="31" fillId="44" borderId="67" xfId="41" applyNumberFormat="1" applyFont="1" applyFill="1" applyBorder="1" applyAlignment="1">
      <alignment horizontal="right" vertical="center"/>
    </xf>
    <xf numFmtId="4" fontId="31" fillId="44" borderId="56" xfId="41" applyNumberFormat="1" applyFont="1" applyFill="1" applyBorder="1" applyAlignment="1">
      <alignment horizontal="right" vertical="center"/>
    </xf>
    <xf numFmtId="4" fontId="31" fillId="0" borderId="11" xfId="41" applyNumberFormat="1" applyFont="1" applyBorder="1" applyAlignment="1" applyProtection="1">
      <alignment horizontal="right" vertical="center"/>
      <protection locked="0"/>
    </xf>
    <xf numFmtId="4" fontId="31" fillId="44" borderId="15" xfId="41" applyNumberFormat="1" applyFont="1" applyFill="1" applyBorder="1" applyAlignment="1">
      <alignment horizontal="right" vertical="center"/>
    </xf>
    <xf numFmtId="4" fontId="31" fillId="41" borderId="33" xfId="41" applyNumberFormat="1" applyFont="1" applyFill="1" applyBorder="1" applyAlignment="1">
      <alignment horizontal="right" vertical="center"/>
    </xf>
    <xf numFmtId="4" fontId="31" fillId="44" borderId="17" xfId="41" applyNumberFormat="1" applyFont="1" applyFill="1" applyBorder="1" applyAlignment="1" applyProtection="1">
      <alignment vertical="center"/>
      <protection locked="0"/>
    </xf>
    <xf numFmtId="4" fontId="32" fillId="44" borderId="61" xfId="41" applyNumberFormat="1" applyFont="1" applyFill="1" applyBorder="1" applyAlignment="1" applyProtection="1">
      <alignment horizontal="center" vertical="center" wrapText="1"/>
      <protection locked="0"/>
    </xf>
    <xf numFmtId="4" fontId="38" fillId="0" borderId="31" xfId="41" applyNumberFormat="1" applyFont="1" applyBorder="1" applyAlignment="1" applyProtection="1">
      <alignment vertical="center"/>
      <protection locked="0"/>
    </xf>
    <xf numFmtId="4" fontId="31" fillId="0" borderId="31" xfId="41" applyNumberFormat="1" applyFont="1" applyBorder="1" applyAlignment="1" applyProtection="1">
      <alignment vertical="center"/>
      <protection locked="0"/>
    </xf>
    <xf numFmtId="4" fontId="31" fillId="44" borderId="14" xfId="41" applyNumberFormat="1" applyFont="1" applyFill="1" applyBorder="1" applyAlignment="1">
      <alignment vertical="center"/>
    </xf>
    <xf numFmtId="0" fontId="33" fillId="0" borderId="0" xfId="41" applyFont="1" applyAlignment="1">
      <alignment horizontal="left" vertical="center"/>
    </xf>
    <xf numFmtId="4" fontId="32" fillId="44" borderId="61" xfId="41" applyNumberFormat="1" applyFont="1" applyFill="1" applyBorder="1" applyAlignment="1">
      <alignment horizontal="center" vertical="center" wrapText="1"/>
    </xf>
    <xf numFmtId="4" fontId="30" fillId="0" borderId="35" xfId="41" applyNumberFormat="1" applyFont="1" applyBorder="1" applyAlignment="1">
      <alignment vertical="center" wrapText="1"/>
    </xf>
    <xf numFmtId="4" fontId="39" fillId="0" borderId="0" xfId="41" applyNumberFormat="1" applyFont="1" applyAlignment="1" applyProtection="1">
      <alignment vertical="center"/>
      <protection locked="0"/>
    </xf>
    <xf numFmtId="4" fontId="40" fillId="0" borderId="0" xfId="41" applyNumberFormat="1" applyFont="1" applyAlignment="1" applyProtection="1">
      <alignment vertical="center"/>
      <protection locked="0"/>
    </xf>
    <xf numFmtId="4" fontId="31" fillId="44" borderId="56" xfId="41" applyNumberFormat="1" applyFont="1" applyFill="1" applyBorder="1" applyAlignment="1" applyProtection="1">
      <alignment horizontal="center" vertical="center" wrapText="1"/>
      <protection locked="0"/>
    </xf>
    <xf numFmtId="4" fontId="30" fillId="44" borderId="37" xfId="41" applyNumberFormat="1" applyFont="1" applyFill="1" applyBorder="1" applyAlignment="1" applyProtection="1">
      <alignment horizontal="center" vertical="center" wrapText="1"/>
      <protection locked="0"/>
    </xf>
    <xf numFmtId="4" fontId="30" fillId="44" borderId="36" xfId="41" applyNumberFormat="1" applyFont="1" applyFill="1" applyBorder="1" applyAlignment="1" applyProtection="1">
      <alignment horizontal="center" vertical="center" wrapText="1"/>
      <protection locked="0"/>
    </xf>
    <xf numFmtId="4" fontId="30" fillId="44" borderId="15" xfId="41" applyNumberFormat="1" applyFont="1" applyFill="1" applyBorder="1" applyAlignment="1" applyProtection="1">
      <alignment horizontal="center" vertical="center" wrapText="1"/>
      <protection locked="0"/>
    </xf>
    <xf numFmtId="4" fontId="33" fillId="44" borderId="68" xfId="41" applyNumberFormat="1" applyFont="1" applyFill="1" applyBorder="1" applyAlignment="1" applyProtection="1">
      <alignment horizontal="center" vertical="center" wrapText="1"/>
      <protection locked="0"/>
    </xf>
    <xf numFmtId="4" fontId="30" fillId="44" borderId="68" xfId="41" applyNumberFormat="1" applyFont="1" applyFill="1" applyBorder="1" applyAlignment="1" applyProtection="1">
      <alignment horizontal="center" vertical="center" wrapText="1"/>
      <protection locked="0"/>
    </xf>
    <xf numFmtId="4" fontId="30" fillId="44" borderId="16" xfId="41" applyNumberFormat="1" applyFont="1" applyFill="1" applyBorder="1" applyAlignment="1" applyProtection="1">
      <alignment horizontal="center" vertical="center" wrapText="1"/>
      <protection locked="0"/>
    </xf>
    <xf numFmtId="4" fontId="31" fillId="44" borderId="33" xfId="41" applyNumberFormat="1" applyFont="1" applyFill="1" applyBorder="1" applyAlignment="1" applyProtection="1">
      <alignment horizontal="center" vertical="center" wrapText="1"/>
      <protection locked="0"/>
    </xf>
    <xf numFmtId="4" fontId="31" fillId="0" borderId="52" xfId="41" applyNumberFormat="1" applyFont="1" applyBorder="1" applyAlignment="1" applyProtection="1">
      <alignment horizontal="right" vertical="center" wrapText="1"/>
      <protection locked="0"/>
    </xf>
    <xf numFmtId="4" fontId="31" fillId="0" borderId="68" xfId="41" applyNumberFormat="1" applyFont="1" applyBorder="1" applyAlignment="1" applyProtection="1">
      <alignment horizontal="right" vertical="center" wrapText="1"/>
      <protection locked="0"/>
    </xf>
    <xf numFmtId="4" fontId="31" fillId="0" borderId="17" xfId="41" applyNumberFormat="1" applyFont="1" applyBorder="1" applyAlignment="1" applyProtection="1">
      <alignment horizontal="right" vertical="center" wrapText="1"/>
      <protection locked="0"/>
    </xf>
    <xf numFmtId="4" fontId="31" fillId="0" borderId="69" xfId="41" applyNumberFormat="1" applyFont="1" applyBorder="1" applyAlignment="1" applyProtection="1">
      <alignment horizontal="right" vertical="center" wrapText="1"/>
      <protection locked="0"/>
    </xf>
    <xf numFmtId="4" fontId="31" fillId="0" borderId="42" xfId="41" applyNumberFormat="1" applyFont="1" applyBorder="1" applyAlignment="1" applyProtection="1">
      <alignment horizontal="right" vertical="center" wrapText="1"/>
      <protection locked="0"/>
    </xf>
    <xf numFmtId="4" fontId="31" fillId="0" borderId="14" xfId="41" applyNumberFormat="1" applyFont="1" applyBorder="1" applyAlignment="1" applyProtection="1">
      <alignment vertical="center" wrapText="1"/>
      <protection locked="0"/>
    </xf>
    <xf numFmtId="4" fontId="31" fillId="0" borderId="52" xfId="41" applyNumberFormat="1" applyFont="1" applyBorder="1" applyAlignment="1" applyProtection="1">
      <alignment vertical="center" wrapText="1"/>
      <protection locked="0"/>
    </xf>
    <xf numFmtId="4" fontId="31" fillId="0" borderId="68" xfId="41" applyNumberFormat="1" applyFont="1" applyBorder="1" applyAlignment="1" applyProtection="1">
      <alignment vertical="center" wrapText="1"/>
      <protection locked="0"/>
    </xf>
    <xf numFmtId="4" fontId="31" fillId="0" borderId="69" xfId="41" applyNumberFormat="1" applyFont="1" applyBorder="1" applyAlignment="1" applyProtection="1">
      <alignment vertical="center" wrapText="1"/>
      <protection locked="0"/>
    </xf>
    <xf numFmtId="4" fontId="38" fillId="0" borderId="54" xfId="41" applyNumberFormat="1" applyFont="1" applyBorder="1" applyAlignment="1" applyProtection="1">
      <alignment horizontal="left" vertical="center" wrapText="1"/>
      <protection locked="0"/>
    </xf>
    <xf numFmtId="4" fontId="38" fillId="0" borderId="29" xfId="41" applyNumberFormat="1" applyFont="1" applyBorder="1" applyAlignment="1" applyProtection="1">
      <alignment horizontal="right" vertical="center" wrapText="1"/>
      <protection locked="0"/>
    </xf>
    <xf numFmtId="4" fontId="38" fillId="0" borderId="30" xfId="41" applyNumberFormat="1" applyFont="1" applyBorder="1" applyAlignment="1" applyProtection="1">
      <alignment horizontal="right" vertical="center" wrapText="1"/>
      <protection locked="0"/>
    </xf>
    <xf numFmtId="4" fontId="38" fillId="0" borderId="31" xfId="41" applyNumberFormat="1" applyFont="1" applyBorder="1" applyAlignment="1" applyProtection="1">
      <alignment horizontal="right" vertical="center" wrapText="1"/>
      <protection locked="0"/>
    </xf>
    <xf numFmtId="4" fontId="38" fillId="0" borderId="62" xfId="41" applyNumberFormat="1" applyFont="1" applyBorder="1" applyAlignment="1" applyProtection="1">
      <alignment horizontal="right" vertical="center" wrapText="1"/>
      <protection locked="0"/>
    </xf>
    <xf numFmtId="4" fontId="38" fillId="0" borderId="70" xfId="41" applyNumberFormat="1" applyFont="1" applyBorder="1" applyAlignment="1" applyProtection="1">
      <alignment horizontal="right" vertical="center" wrapText="1"/>
      <protection locked="0"/>
    </xf>
    <xf numFmtId="4" fontId="38" fillId="0" borderId="55" xfId="41" applyNumberFormat="1" applyFont="1" applyBorder="1" applyAlignment="1" applyProtection="1">
      <alignment horizontal="right" vertical="center" wrapText="1"/>
      <protection locked="0"/>
    </xf>
    <xf numFmtId="4" fontId="41" fillId="0" borderId="56" xfId="41" applyNumberFormat="1" applyFont="1" applyBorder="1" applyAlignment="1">
      <alignment horizontal="right" vertical="center" wrapText="1"/>
    </xf>
    <xf numFmtId="4" fontId="38" fillId="0" borderId="22" xfId="41" applyNumberFormat="1" applyFont="1" applyBorder="1" applyAlignment="1" applyProtection="1">
      <alignment horizontal="left" vertical="center" wrapText="1"/>
      <protection locked="0"/>
    </xf>
    <xf numFmtId="4" fontId="38" fillId="0" borderId="32" xfId="41" applyNumberFormat="1" applyFont="1" applyBorder="1" applyAlignment="1" applyProtection="1">
      <alignment horizontal="right" vertical="center" wrapText="1"/>
      <protection locked="0"/>
    </xf>
    <xf numFmtId="4" fontId="38" fillId="0" borderId="11" xfId="41" applyNumberFormat="1" applyFont="1" applyBorder="1" applyAlignment="1" applyProtection="1">
      <alignment horizontal="right" vertical="center" wrapText="1"/>
      <protection locked="0"/>
    </xf>
    <xf numFmtId="4" fontId="38" fillId="0" borderId="23" xfId="41" applyNumberFormat="1" applyFont="1" applyBorder="1" applyAlignment="1" applyProtection="1">
      <alignment horizontal="right" vertical="center" wrapText="1"/>
      <protection locked="0"/>
    </xf>
    <xf numFmtId="4" fontId="38" fillId="0" borderId="28" xfId="41" applyNumberFormat="1" applyFont="1" applyBorder="1" applyAlignment="1" applyProtection="1">
      <alignment horizontal="right" vertical="center" wrapText="1"/>
      <protection locked="0"/>
    </xf>
    <xf numFmtId="4" fontId="38" fillId="0" borderId="46" xfId="41" applyNumberFormat="1" applyFont="1" applyBorder="1" applyAlignment="1" applyProtection="1">
      <alignment horizontal="right" vertical="center" wrapText="1"/>
      <protection locked="0"/>
    </xf>
    <xf numFmtId="4" fontId="41" fillId="0" borderId="22" xfId="41" applyNumberFormat="1" applyFont="1" applyBorder="1" applyAlignment="1">
      <alignment horizontal="right" vertical="center" wrapText="1"/>
    </xf>
    <xf numFmtId="4" fontId="37" fillId="0" borderId="22" xfId="41" applyNumberFormat="1" applyFont="1" applyBorder="1" applyAlignment="1" applyProtection="1">
      <alignment horizontal="left" vertical="center" wrapText="1"/>
      <protection locked="0"/>
    </xf>
    <xf numFmtId="4" fontId="41" fillId="0" borderId="18" xfId="41" applyNumberFormat="1" applyFont="1" applyBorder="1" applyAlignment="1">
      <alignment horizontal="right" vertical="center" wrapText="1"/>
    </xf>
    <xf numFmtId="4" fontId="38" fillId="0" borderId="54" xfId="41" applyNumberFormat="1" applyFont="1" applyBorder="1" applyAlignment="1" applyProtection="1">
      <alignment vertical="center" wrapText="1"/>
      <protection locked="0"/>
    </xf>
    <xf numFmtId="4" fontId="38" fillId="0" borderId="22" xfId="41" applyNumberFormat="1" applyFont="1" applyBorder="1" applyAlignment="1" applyProtection="1">
      <alignment vertical="center" wrapText="1"/>
      <protection locked="0"/>
    </xf>
    <xf numFmtId="4" fontId="37" fillId="0" borderId="22" xfId="41" applyNumberFormat="1" applyFont="1" applyBorder="1" applyAlignment="1" applyProtection="1">
      <alignment vertical="center" wrapText="1"/>
      <protection locked="0"/>
    </xf>
    <xf numFmtId="4" fontId="32" fillId="44" borderId="14" xfId="41" applyNumberFormat="1" applyFont="1" applyFill="1" applyBorder="1" applyAlignment="1">
      <alignment horizontal="left" vertical="center" wrapText="1"/>
    </xf>
    <xf numFmtId="4" fontId="31" fillId="44" borderId="52" xfId="41" applyNumberFormat="1" applyFont="1" applyFill="1" applyBorder="1" applyAlignment="1">
      <alignment horizontal="right" vertical="center" wrapText="1"/>
    </xf>
    <xf numFmtId="4" fontId="33" fillId="0" borderId="0" xfId="41" applyNumberFormat="1" applyFont="1" applyAlignment="1" applyProtection="1">
      <alignment horizontal="left" vertical="center"/>
      <protection locked="0"/>
    </xf>
    <xf numFmtId="4" fontId="32" fillId="44" borderId="43" xfId="41" applyNumberFormat="1" applyFont="1" applyFill="1" applyBorder="1" applyAlignment="1" applyProtection="1">
      <alignment horizontal="center" vertical="center" wrapText="1"/>
      <protection locked="0"/>
    </xf>
    <xf numFmtId="4" fontId="31" fillId="0" borderId="20" xfId="41" applyNumberFormat="1" applyFont="1" applyBorder="1" applyAlignment="1" applyProtection="1">
      <alignment horizontal="right" vertical="center" wrapText="1"/>
      <protection locked="0"/>
    </xf>
    <xf numFmtId="4" fontId="31" fillId="0" borderId="22" xfId="41" applyNumberFormat="1" applyFont="1" applyBorder="1" applyAlignment="1" applyProtection="1">
      <alignment horizontal="right" vertical="center" wrapText="1"/>
      <protection locked="0"/>
    </xf>
    <xf numFmtId="4" fontId="31" fillId="0" borderId="0" xfId="41" applyNumberFormat="1" applyFont="1" applyAlignment="1">
      <alignment horizontal="center" vertical="center"/>
    </xf>
    <xf numFmtId="4" fontId="30" fillId="0" borderId="0" xfId="41" applyNumberFormat="1" applyFont="1" applyAlignment="1">
      <alignment horizontal="right" vertical="center"/>
    </xf>
    <xf numFmtId="4" fontId="31" fillId="0" borderId="22" xfId="41" applyNumberFormat="1" applyFont="1" applyBorder="1" applyAlignment="1">
      <alignment horizontal="right" vertical="center" wrapText="1"/>
    </xf>
    <xf numFmtId="4" fontId="31" fillId="44" borderId="61" xfId="41" applyNumberFormat="1" applyFont="1" applyFill="1" applyBorder="1" applyAlignment="1">
      <alignment horizontal="left" vertical="center"/>
    </xf>
    <xf numFmtId="4" fontId="31" fillId="44" borderId="42" xfId="41" applyNumberFormat="1" applyFont="1" applyFill="1" applyBorder="1" applyAlignment="1">
      <alignment horizontal="left" vertical="center"/>
    </xf>
    <xf numFmtId="4" fontId="31" fillId="44" borderId="17" xfId="41" applyNumberFormat="1" applyFont="1" applyFill="1" applyBorder="1" applyAlignment="1">
      <alignment horizontal="left" vertical="center"/>
    </xf>
    <xf numFmtId="4" fontId="30" fillId="0" borderId="71" xfId="41" applyNumberFormat="1" applyFont="1" applyBorder="1" applyAlignment="1">
      <alignment horizontal="right" vertical="center"/>
    </xf>
    <xf numFmtId="4" fontId="30" fillId="0" borderId="16" xfId="41" applyNumberFormat="1" applyFont="1" applyBorder="1" applyAlignment="1">
      <alignment horizontal="right" vertical="center"/>
    </xf>
    <xf numFmtId="4" fontId="30" fillId="0" borderId="15" xfId="41" applyNumberFormat="1" applyFont="1" applyBorder="1" applyAlignment="1">
      <alignment horizontal="right" vertical="center"/>
    </xf>
    <xf numFmtId="4" fontId="33" fillId="0" borderId="0" xfId="41" applyNumberFormat="1" applyFont="1" applyAlignment="1">
      <alignment horizontal="left" vertical="center"/>
    </xf>
    <xf numFmtId="4" fontId="33" fillId="0" borderId="0" xfId="41" applyNumberFormat="1" applyFont="1" applyAlignment="1">
      <alignment vertical="center"/>
    </xf>
    <xf numFmtId="4" fontId="32" fillId="44" borderId="11" xfId="41" applyNumberFormat="1" applyFont="1" applyFill="1" applyBorder="1" applyAlignment="1">
      <alignment horizontal="center" vertical="center" wrapText="1"/>
    </xf>
    <xf numFmtId="4" fontId="33" fillId="0" borderId="57" xfId="41" applyNumberFormat="1" applyFont="1" applyBorder="1" applyAlignment="1">
      <alignment horizontal="right" vertical="center" wrapText="1"/>
    </xf>
    <xf numFmtId="4" fontId="33" fillId="0" borderId="11" xfId="41" applyNumberFormat="1" applyFont="1" applyBorder="1" applyAlignment="1">
      <alignment horizontal="right" vertical="center" wrapText="1"/>
    </xf>
    <xf numFmtId="4" fontId="33" fillId="0" borderId="45" xfId="41" applyNumberFormat="1" applyFont="1" applyBorder="1" applyAlignment="1">
      <alignment horizontal="right" vertical="center" wrapText="1"/>
    </xf>
    <xf numFmtId="4" fontId="31" fillId="44" borderId="61" xfId="41" applyNumberFormat="1" applyFont="1" applyFill="1" applyBorder="1" applyAlignment="1" applyProtection="1">
      <alignment horizontal="center" vertical="center"/>
      <protection locked="0"/>
    </xf>
    <xf numFmtId="4" fontId="31" fillId="0" borderId="14" xfId="41" applyNumberFormat="1" applyFont="1" applyBorder="1" applyAlignment="1">
      <alignment vertical="center"/>
    </xf>
    <xf numFmtId="4" fontId="37" fillId="0" borderId="20" xfId="41" applyNumberFormat="1" applyFont="1" applyBorder="1" applyAlignment="1" applyProtection="1">
      <alignment vertical="center"/>
      <protection locked="0"/>
    </xf>
    <xf numFmtId="4" fontId="37" fillId="0" borderId="22" xfId="41" applyNumberFormat="1" applyFont="1" applyBorder="1" applyAlignment="1" applyProtection="1">
      <alignment vertical="center"/>
      <protection locked="0"/>
    </xf>
    <xf numFmtId="4" fontId="30" fillId="0" borderId="23" xfId="41" applyNumberFormat="1" applyFont="1" applyBorder="1" applyAlignment="1" applyProtection="1">
      <alignment vertical="center"/>
      <protection locked="0"/>
    </xf>
    <xf numFmtId="4" fontId="37" fillId="0" borderId="13" xfId="41" applyNumberFormat="1" applyFont="1" applyBorder="1" applyAlignment="1" applyProtection="1">
      <alignment vertical="center"/>
      <protection locked="0"/>
    </xf>
    <xf numFmtId="4" fontId="30" fillId="0" borderId="26" xfId="41" applyNumberFormat="1" applyFont="1" applyBorder="1" applyAlignment="1" applyProtection="1">
      <alignment vertical="center"/>
      <protection locked="0"/>
    </xf>
    <xf numFmtId="4" fontId="30" fillId="0" borderId="31" xfId="41" applyNumberFormat="1" applyFont="1" applyBorder="1" applyAlignment="1" applyProtection="1">
      <alignment vertical="center"/>
      <protection locked="0"/>
    </xf>
    <xf numFmtId="4" fontId="37" fillId="0" borderId="60" xfId="41" applyNumberFormat="1" applyFont="1" applyBorder="1" applyAlignment="1" applyProtection="1">
      <alignment vertical="center"/>
      <protection locked="0"/>
    </xf>
    <xf numFmtId="4" fontId="37" fillId="0" borderId="72" xfId="41" applyNumberFormat="1" applyFont="1" applyBorder="1" applyAlignment="1" applyProtection="1">
      <alignment vertical="center"/>
      <protection locked="0"/>
    </xf>
    <xf numFmtId="4" fontId="37" fillId="0" borderId="59" xfId="41" applyNumberFormat="1" applyFont="1" applyBorder="1" applyAlignment="1" applyProtection="1">
      <alignment vertical="center"/>
      <protection locked="0"/>
    </xf>
    <xf numFmtId="4" fontId="30" fillId="0" borderId="54" xfId="41" applyNumberFormat="1" applyFont="1" applyBorder="1" applyAlignment="1" applyProtection="1">
      <alignment vertical="center"/>
      <protection locked="0"/>
    </xf>
    <xf numFmtId="4" fontId="37" fillId="0" borderId="27" xfId="41" applyNumberFormat="1" applyFont="1" applyBorder="1" applyAlignment="1" applyProtection="1">
      <alignment vertical="center"/>
      <protection locked="0"/>
    </xf>
    <xf numFmtId="4" fontId="37" fillId="0" borderId="45" xfId="41" applyNumberFormat="1" applyFont="1" applyBorder="1" applyAlignment="1" applyProtection="1">
      <alignment vertical="center" wrapText="1"/>
      <protection locked="0"/>
    </xf>
    <xf numFmtId="4" fontId="30" fillId="0" borderId="49" xfId="41" applyNumberFormat="1" applyFont="1" applyBorder="1" applyAlignment="1" applyProtection="1">
      <alignment vertical="center"/>
      <protection locked="0"/>
    </xf>
    <xf numFmtId="4" fontId="32" fillId="0" borderId="0" xfId="41" applyNumberFormat="1" applyFont="1" applyAlignment="1" applyProtection="1">
      <alignment horizontal="center" vertical="center" wrapText="1"/>
      <protection locked="0"/>
    </xf>
    <xf numFmtId="4" fontId="31" fillId="0" borderId="0" xfId="41" applyNumberFormat="1" applyFont="1" applyAlignment="1">
      <alignment vertical="center"/>
    </xf>
    <xf numFmtId="4" fontId="30" fillId="0" borderId="60" xfId="41" applyNumberFormat="1" applyFont="1" applyBorder="1" applyAlignment="1" applyProtection="1">
      <alignment vertical="center"/>
      <protection locked="0"/>
    </xf>
    <xf numFmtId="4" fontId="30" fillId="0" borderId="46" xfId="41" applyNumberFormat="1" applyFont="1" applyBorder="1" applyAlignment="1" applyProtection="1">
      <alignment vertical="center"/>
      <protection locked="0"/>
    </xf>
    <xf numFmtId="4" fontId="30" fillId="0" borderId="15" xfId="41" applyNumberFormat="1" applyFont="1" applyBorder="1" applyAlignment="1" applyProtection="1">
      <alignment vertical="center"/>
      <protection locked="0"/>
    </xf>
    <xf numFmtId="4" fontId="31" fillId="0" borderId="17" xfId="41" applyNumberFormat="1" applyFont="1" applyBorder="1" applyAlignment="1" applyProtection="1">
      <alignment vertical="center"/>
      <protection locked="0"/>
    </xf>
    <xf numFmtId="4" fontId="31" fillId="0" borderId="19" xfId="41" applyNumberFormat="1" applyFont="1" applyBorder="1" applyAlignment="1" applyProtection="1">
      <alignment vertical="center"/>
      <protection locked="0"/>
    </xf>
    <xf numFmtId="4" fontId="38" fillId="0" borderId="23" xfId="41" applyNumberFormat="1" applyFont="1" applyBorder="1" applyAlignment="1" applyProtection="1">
      <alignment vertical="center"/>
      <protection locked="0"/>
    </xf>
    <xf numFmtId="4" fontId="38" fillId="0" borderId="0" xfId="41" applyNumberFormat="1" applyFont="1" applyAlignment="1" applyProtection="1">
      <alignment vertical="center"/>
      <protection locked="0"/>
    </xf>
    <xf numFmtId="4" fontId="30" fillId="0" borderId="51" xfId="41" applyNumberFormat="1" applyFont="1" applyBorder="1" applyAlignment="1" applyProtection="1">
      <alignment vertical="center"/>
      <protection locked="0"/>
    </xf>
    <xf numFmtId="4" fontId="30" fillId="0" borderId="14" xfId="41" applyNumberFormat="1" applyFont="1" applyBorder="1" applyAlignment="1" applyProtection="1">
      <alignment vertical="center"/>
      <protection locked="0"/>
    </xf>
    <xf numFmtId="4" fontId="38" fillId="0" borderId="21" xfId="41" applyNumberFormat="1" applyFont="1" applyBorder="1" applyAlignment="1" applyProtection="1">
      <alignment vertical="center"/>
      <protection locked="0"/>
    </xf>
    <xf numFmtId="4" fontId="38" fillId="0" borderId="26" xfId="41" applyNumberFormat="1" applyFont="1" applyBorder="1" applyAlignment="1" applyProtection="1">
      <alignment vertical="center"/>
      <protection locked="0"/>
    </xf>
    <xf numFmtId="4" fontId="30" fillId="0" borderId="17" xfId="41" applyNumberFormat="1" applyFont="1" applyBorder="1" applyAlignment="1" applyProtection="1">
      <alignment vertical="center"/>
      <protection locked="0"/>
    </xf>
    <xf numFmtId="4" fontId="30" fillId="0" borderId="14" xfId="41" applyNumberFormat="1" applyFont="1" applyBorder="1" applyAlignment="1">
      <alignment vertical="center"/>
    </xf>
    <xf numFmtId="4" fontId="38" fillId="0" borderId="20" xfId="41" applyNumberFormat="1" applyFont="1" applyBorder="1" applyAlignment="1">
      <alignment vertical="center"/>
    </xf>
    <xf numFmtId="4" fontId="38" fillId="0" borderId="22" xfId="41" applyNumberFormat="1" applyFont="1" applyBorder="1" applyAlignment="1">
      <alignment vertical="center"/>
    </xf>
    <xf numFmtId="4" fontId="38" fillId="0" borderId="22" xfId="41" applyNumberFormat="1" applyFont="1" applyBorder="1" applyAlignment="1" applyProtection="1">
      <alignment vertical="center"/>
      <protection locked="0"/>
    </xf>
    <xf numFmtId="4" fontId="38" fillId="0" borderId="51" xfId="41" applyNumberFormat="1" applyFont="1" applyBorder="1" applyAlignment="1" applyProtection="1">
      <alignment vertical="center"/>
      <protection locked="0"/>
    </xf>
    <xf numFmtId="4" fontId="31" fillId="0" borderId="14" xfId="41" applyNumberFormat="1" applyFont="1" applyBorder="1" applyAlignment="1" applyProtection="1">
      <alignment vertical="center"/>
      <protection locked="0"/>
    </xf>
    <xf numFmtId="4" fontId="30" fillId="0" borderId="13" xfId="41" applyNumberFormat="1" applyFont="1" applyBorder="1" applyAlignment="1" applyProtection="1">
      <alignment vertical="center"/>
      <protection locked="0"/>
    </xf>
    <xf numFmtId="4" fontId="31" fillId="43" borderId="14" xfId="41" applyNumberFormat="1" applyFont="1" applyFill="1" applyBorder="1" applyAlignment="1">
      <alignment horizontal="right" vertical="center"/>
    </xf>
    <xf numFmtId="4" fontId="30" fillId="0" borderId="21" xfId="41" applyNumberFormat="1" applyFont="1" applyBorder="1" applyAlignment="1" applyProtection="1">
      <alignment vertical="center"/>
      <protection locked="0"/>
    </xf>
    <xf numFmtId="4" fontId="30" fillId="0" borderId="19" xfId="41" applyNumberFormat="1" applyFont="1" applyBorder="1" applyAlignment="1" applyProtection="1">
      <alignment vertical="center"/>
      <protection locked="0"/>
    </xf>
    <xf numFmtId="4" fontId="31" fillId="0" borderId="56" xfId="41" applyNumberFormat="1" applyFont="1" applyBorder="1" applyAlignment="1">
      <alignment vertical="center"/>
    </xf>
    <xf numFmtId="0" fontId="30" fillId="0" borderId="0" xfId="41" applyFont="1" applyAlignment="1">
      <alignment vertical="center"/>
    </xf>
    <xf numFmtId="4" fontId="31" fillId="41" borderId="43" xfId="41" applyNumberFormat="1" applyFont="1" applyFill="1" applyBorder="1" applyAlignment="1">
      <alignment horizontal="center" vertical="center"/>
    </xf>
    <xf numFmtId="4" fontId="31" fillId="44" borderId="61" xfId="41" applyNumberFormat="1" applyFont="1" applyFill="1" applyBorder="1" applyAlignment="1">
      <alignment horizontal="center" vertical="center"/>
    </xf>
    <xf numFmtId="4" fontId="31" fillId="41" borderId="42" xfId="41" applyNumberFormat="1" applyFont="1" applyFill="1" applyBorder="1" applyAlignment="1">
      <alignment horizontal="center" vertical="center"/>
    </xf>
    <xf numFmtId="4" fontId="30" fillId="0" borderId="73" xfId="41" applyNumberFormat="1" applyFont="1" applyBorder="1" applyAlignment="1" applyProtection="1">
      <alignment vertical="center"/>
      <protection locked="0"/>
    </xf>
    <xf numFmtId="4" fontId="30" fillId="0" borderId="50" xfId="41" applyNumberFormat="1" applyFont="1" applyBorder="1" applyAlignment="1" applyProtection="1">
      <alignment vertical="center"/>
      <protection locked="0"/>
    </xf>
    <xf numFmtId="4" fontId="31" fillId="43" borderId="61" xfId="41" applyNumberFormat="1" applyFont="1" applyFill="1" applyBorder="1" applyAlignment="1">
      <alignment vertical="center"/>
    </xf>
    <xf numFmtId="4" fontId="31" fillId="43" borderId="14" xfId="41" applyNumberFormat="1" applyFont="1" applyFill="1" applyBorder="1" applyAlignment="1">
      <alignment vertical="center"/>
    </xf>
    <xf numFmtId="4" fontId="30" fillId="0" borderId="37" xfId="41" applyNumberFormat="1" applyFont="1" applyBorder="1" applyAlignment="1">
      <alignment vertical="center" wrapText="1"/>
    </xf>
    <xf numFmtId="4" fontId="31" fillId="41" borderId="56" xfId="41" applyNumberFormat="1" applyFont="1" applyFill="1" applyBorder="1" applyAlignment="1">
      <alignment horizontal="center" vertical="center"/>
    </xf>
    <xf numFmtId="4" fontId="31" fillId="41" borderId="57" xfId="41" applyNumberFormat="1" applyFont="1" applyFill="1" applyBorder="1" applyAlignment="1">
      <alignment horizontal="center" vertical="center" wrapText="1"/>
    </xf>
    <xf numFmtId="4" fontId="31" fillId="41" borderId="56" xfId="41" applyNumberFormat="1" applyFont="1" applyFill="1" applyBorder="1" applyAlignment="1">
      <alignment horizontal="center" vertical="center" wrapText="1"/>
    </xf>
    <xf numFmtId="4" fontId="31" fillId="0" borderId="37" xfId="41" applyNumberFormat="1" applyFont="1" applyBorder="1" applyAlignment="1">
      <alignment horizontal="left" wrapText="1"/>
    </xf>
    <xf numFmtId="4" fontId="31" fillId="0" borderId="36" xfId="41" applyNumberFormat="1" applyFont="1" applyBorder="1" applyAlignment="1" applyProtection="1">
      <alignment vertical="center" wrapText="1"/>
      <protection locked="0"/>
    </xf>
    <xf numFmtId="4" fontId="31" fillId="0" borderId="36" xfId="41" applyNumberFormat="1" applyFont="1" applyBorder="1" applyAlignment="1" applyProtection="1">
      <alignment vertical="center"/>
      <protection locked="0"/>
    </xf>
    <xf numFmtId="4" fontId="31" fillId="0" borderId="35" xfId="41" applyNumberFormat="1" applyFont="1" applyBorder="1" applyAlignment="1" applyProtection="1">
      <alignment vertical="center" wrapText="1"/>
      <protection locked="0"/>
    </xf>
    <xf numFmtId="4" fontId="31" fillId="0" borderId="59" xfId="41" applyNumberFormat="1" applyFont="1" applyBorder="1" applyAlignment="1">
      <alignment horizontal="left" vertical="top" wrapText="1"/>
    </xf>
    <xf numFmtId="4" fontId="31" fillId="0" borderId="55" xfId="41" applyNumberFormat="1" applyFont="1" applyBorder="1" applyAlignment="1" applyProtection="1">
      <alignment vertical="center"/>
      <protection locked="0"/>
    </xf>
    <xf numFmtId="4" fontId="31" fillId="0" borderId="72" xfId="41" applyNumberFormat="1" applyFont="1" applyBorder="1" applyAlignment="1">
      <alignment horizontal="right" vertical="center"/>
    </xf>
    <xf numFmtId="4" fontId="30" fillId="0" borderId="13" xfId="41" applyNumberFormat="1" applyFont="1" applyBorder="1" applyAlignment="1">
      <alignment vertical="center"/>
    </xf>
    <xf numFmtId="4" fontId="30" fillId="0" borderId="74" xfId="41" applyNumberFormat="1" applyFont="1" applyBorder="1" applyAlignment="1">
      <alignment vertical="center"/>
    </xf>
    <xf numFmtId="0" fontId="47" fillId="0" borderId="0" xfId="40" applyFont="1"/>
    <xf numFmtId="0" fontId="48" fillId="0" borderId="0" xfId="40" applyFont="1"/>
    <xf numFmtId="0" fontId="48" fillId="42" borderId="0" xfId="40" applyFont="1" applyFill="1"/>
    <xf numFmtId="0" fontId="47" fillId="42" borderId="0" xfId="40" applyFont="1" applyFill="1"/>
    <xf numFmtId="0" fontId="48" fillId="0" borderId="43" xfId="40" applyFont="1" applyBorder="1" applyProtection="1">
      <protection locked="0" hidden="1"/>
    </xf>
    <xf numFmtId="0" fontId="48" fillId="0" borderId="67" xfId="40" applyFont="1" applyBorder="1" applyProtection="1">
      <protection locked="0" hidden="1"/>
    </xf>
    <xf numFmtId="0" fontId="48" fillId="42" borderId="43" xfId="40" applyFont="1" applyFill="1" applyBorder="1" applyProtection="1">
      <protection locked="0" hidden="1"/>
    </xf>
    <xf numFmtId="0" fontId="48" fillId="42" borderId="67" xfId="40" applyFont="1" applyFill="1" applyBorder="1" applyProtection="1">
      <protection locked="0" hidden="1"/>
    </xf>
    <xf numFmtId="0" fontId="48" fillId="0" borderId="27" xfId="40" applyFont="1" applyBorder="1" applyProtection="1">
      <protection locked="0" hidden="1"/>
    </xf>
    <xf numFmtId="0" fontId="48" fillId="0" borderId="19" xfId="40" applyFont="1" applyBorder="1" applyProtection="1">
      <protection locked="0" hidden="1"/>
    </xf>
    <xf numFmtId="0" fontId="47" fillId="42" borderId="27" xfId="40" applyFont="1" applyFill="1" applyBorder="1" applyAlignment="1" applyProtection="1">
      <alignment horizontal="left"/>
      <protection locked="0" hidden="1"/>
    </xf>
    <xf numFmtId="0" fontId="47" fillId="42" borderId="19" xfId="40" applyFont="1" applyFill="1" applyBorder="1" applyProtection="1">
      <protection locked="0" hidden="1"/>
    </xf>
    <xf numFmtId="0" fontId="47" fillId="0" borderId="27" xfId="40" applyFont="1" applyBorder="1" applyProtection="1">
      <protection locked="0" hidden="1"/>
    </xf>
    <xf numFmtId="0" fontId="47" fillId="0" borderId="19" xfId="40" applyFont="1" applyBorder="1" applyProtection="1">
      <protection locked="0" hidden="1"/>
    </xf>
    <xf numFmtId="0" fontId="48" fillId="42" borderId="59" xfId="40" applyFont="1" applyFill="1" applyBorder="1" applyProtection="1">
      <protection locked="0" hidden="1"/>
    </xf>
    <xf numFmtId="0" fontId="48" fillId="42" borderId="31" xfId="40" applyFont="1" applyFill="1" applyBorder="1" applyProtection="1">
      <protection locked="0" hidden="1"/>
    </xf>
    <xf numFmtId="0" fontId="47" fillId="0" borderId="59" xfId="40" applyFont="1" applyBorder="1"/>
    <xf numFmtId="0" fontId="47" fillId="0" borderId="31" xfId="40" applyFont="1" applyBorder="1" applyProtection="1">
      <protection locked="0" hidden="1"/>
    </xf>
    <xf numFmtId="0" fontId="48" fillId="42" borderId="27" xfId="40" applyFont="1" applyFill="1" applyBorder="1" applyProtection="1">
      <protection locked="0" hidden="1"/>
    </xf>
    <xf numFmtId="0" fontId="48" fillId="42" borderId="19" xfId="40" applyFont="1" applyFill="1" applyBorder="1" applyProtection="1">
      <protection locked="0" hidden="1"/>
    </xf>
    <xf numFmtId="0" fontId="48" fillId="42" borderId="0" xfId="40" applyFont="1" applyFill="1" applyProtection="1">
      <protection locked="0" hidden="1"/>
    </xf>
    <xf numFmtId="49" fontId="47" fillId="0" borderId="71" xfId="40" applyNumberFormat="1" applyFont="1" applyBorder="1" applyAlignment="1" applyProtection="1">
      <alignment horizontal="center"/>
      <protection locked="0" hidden="1"/>
    </xf>
    <xf numFmtId="0" fontId="48" fillId="0" borderId="15" xfId="40" applyFont="1" applyBorder="1" applyProtection="1">
      <protection locked="0" hidden="1"/>
    </xf>
    <xf numFmtId="0" fontId="48" fillId="42" borderId="71" xfId="40" applyFont="1" applyFill="1" applyBorder="1" applyProtection="1">
      <protection locked="0" hidden="1"/>
    </xf>
    <xf numFmtId="0" fontId="48" fillId="42" borderId="15" xfId="40" applyFont="1" applyFill="1" applyBorder="1" applyProtection="1">
      <protection locked="0" hidden="1"/>
    </xf>
    <xf numFmtId="0" fontId="48" fillId="0" borderId="0" xfId="40" applyFont="1" applyProtection="1">
      <protection locked="0" hidden="1"/>
    </xf>
    <xf numFmtId="0" fontId="47" fillId="0" borderId="61" xfId="40" applyFont="1" applyBorder="1" applyAlignment="1" applyProtection="1">
      <alignment horizontal="center" vertical="center" wrapText="1"/>
      <protection locked="0" hidden="1"/>
    </xf>
    <xf numFmtId="0" fontId="47" fillId="0" borderId="14" xfId="40" applyFont="1" applyBorder="1" applyAlignment="1" applyProtection="1">
      <alignment horizontal="center" vertical="top" wrapText="1"/>
      <protection locked="0" hidden="1"/>
    </xf>
    <xf numFmtId="0" fontId="47" fillId="42" borderId="14" xfId="40" applyFont="1" applyFill="1" applyBorder="1" applyAlignment="1" applyProtection="1">
      <alignment horizontal="center" vertical="top" wrapText="1"/>
      <protection locked="0" hidden="1"/>
    </xf>
    <xf numFmtId="0" fontId="47" fillId="42" borderId="14" xfId="40" applyFont="1" applyFill="1" applyBorder="1" applyAlignment="1" applyProtection="1">
      <alignment horizontal="center" vertical="center" wrapText="1"/>
      <protection locked="0" hidden="1"/>
    </xf>
    <xf numFmtId="0" fontId="47" fillId="42" borderId="17" xfId="40" applyFont="1" applyFill="1" applyBorder="1" applyAlignment="1" applyProtection="1">
      <alignment horizontal="center" vertical="top" wrapText="1"/>
      <protection locked="0" hidden="1"/>
    </xf>
    <xf numFmtId="0" fontId="48" fillId="0" borderId="0" xfId="40" applyFont="1" applyAlignment="1">
      <alignment wrapText="1"/>
    </xf>
    <xf numFmtId="0" fontId="47" fillId="0" borderId="59" xfId="40" applyFont="1" applyBorder="1" applyAlignment="1" applyProtection="1">
      <alignment wrapText="1"/>
      <protection locked="0" hidden="1"/>
    </xf>
    <xf numFmtId="4" fontId="47" fillId="47" borderId="54" xfId="40" applyNumberFormat="1" applyFont="1" applyFill="1" applyBorder="1" applyAlignment="1" applyProtection="1">
      <alignment vertical="center" wrapText="1"/>
      <protection locked="0" hidden="1"/>
    </xf>
    <xf numFmtId="0" fontId="47" fillId="42" borderId="20" xfId="40" applyFont="1" applyFill="1" applyBorder="1" applyAlignment="1" applyProtection="1">
      <alignment wrapText="1"/>
      <protection locked="0" hidden="1"/>
    </xf>
    <xf numFmtId="4" fontId="47" fillId="42" borderId="21" xfId="40" applyNumberFormat="1" applyFont="1" applyFill="1" applyBorder="1" applyAlignment="1" applyProtection="1">
      <alignment vertical="center" wrapText="1"/>
      <protection locked="0" hidden="1"/>
    </xf>
    <xf numFmtId="0" fontId="47" fillId="0" borderId="73" xfId="40" applyFont="1" applyBorder="1" applyAlignment="1" applyProtection="1">
      <alignment wrapText="1"/>
      <protection locked="0" hidden="1"/>
    </xf>
    <xf numFmtId="4" fontId="47" fillId="47" borderId="49" xfId="40" applyNumberFormat="1" applyFont="1" applyFill="1" applyBorder="1" applyAlignment="1" applyProtection="1">
      <alignment vertical="center" wrapText="1"/>
      <protection locked="0" hidden="1"/>
    </xf>
    <xf numFmtId="0" fontId="47" fillId="42" borderId="49" xfId="40" applyFont="1" applyFill="1" applyBorder="1" applyAlignment="1" applyProtection="1">
      <alignment wrapText="1"/>
      <protection locked="0" hidden="1"/>
    </xf>
    <xf numFmtId="4" fontId="47" fillId="47" borderId="51" xfId="40" applyNumberFormat="1" applyFont="1" applyFill="1" applyBorder="1" applyAlignment="1" applyProtection="1">
      <alignment vertical="center" wrapText="1"/>
      <protection locked="0" hidden="1"/>
    </xf>
    <xf numFmtId="0" fontId="48" fillId="47" borderId="0" xfId="40" applyFont="1" applyFill="1" applyAlignment="1">
      <alignment wrapText="1"/>
    </xf>
    <xf numFmtId="0" fontId="47" fillId="0" borderId="60" xfId="40" applyFont="1" applyBorder="1" applyAlignment="1" applyProtection="1">
      <alignment wrapText="1"/>
      <protection locked="0" hidden="1"/>
    </xf>
    <xf numFmtId="4" fontId="47" fillId="47" borderId="22" xfId="40" applyNumberFormat="1" applyFont="1" applyFill="1" applyBorder="1" applyAlignment="1" applyProtection="1">
      <alignment vertical="center" wrapText="1"/>
      <protection locked="0" hidden="1"/>
    </xf>
    <xf numFmtId="0" fontId="47" fillId="42" borderId="22" xfId="40" applyFont="1" applyFill="1" applyBorder="1" applyAlignment="1" applyProtection="1">
      <alignment wrapText="1"/>
      <protection locked="0" hidden="1"/>
    </xf>
    <xf numFmtId="0" fontId="48" fillId="42" borderId="54" xfId="40" applyFont="1" applyFill="1" applyBorder="1" applyAlignment="1" applyProtection="1">
      <alignment wrapText="1"/>
      <protection locked="0" hidden="1"/>
    </xf>
    <xf numFmtId="4" fontId="48" fillId="47" borderId="49" xfId="40" applyNumberFormat="1" applyFont="1" applyFill="1" applyBorder="1" applyAlignment="1" applyProtection="1">
      <alignment vertical="center" wrapText="1"/>
      <protection locked="0" hidden="1"/>
    </xf>
    <xf numFmtId="4" fontId="48" fillId="47" borderId="51" xfId="40" applyNumberFormat="1" applyFont="1" applyFill="1" applyBorder="1" applyAlignment="1" applyProtection="1">
      <alignment vertical="center" wrapText="1"/>
      <protection locked="0" hidden="1"/>
    </xf>
    <xf numFmtId="0" fontId="48" fillId="0" borderId="60" xfId="40" applyFont="1" applyBorder="1" applyAlignment="1" applyProtection="1">
      <alignment wrapText="1"/>
      <protection locked="0" hidden="1"/>
    </xf>
    <xf numFmtId="0" fontId="48" fillId="42" borderId="22" xfId="40" applyFont="1" applyFill="1" applyBorder="1" applyAlignment="1" applyProtection="1">
      <alignment wrapText="1"/>
      <protection locked="0" hidden="1"/>
    </xf>
    <xf numFmtId="0" fontId="48" fillId="0" borderId="73" xfId="40" applyFont="1" applyBorder="1" applyAlignment="1" applyProtection="1">
      <alignment wrapText="1"/>
      <protection locked="0" hidden="1"/>
    </xf>
    <xf numFmtId="0" fontId="47" fillId="42" borderId="49" xfId="40" applyFont="1" applyFill="1" applyBorder="1" applyAlignment="1" applyProtection="1">
      <alignment vertical="center" wrapText="1"/>
      <protection locked="0" hidden="1"/>
    </xf>
    <xf numFmtId="0" fontId="48" fillId="0" borderId="49" xfId="40" applyFont="1" applyBorder="1" applyAlignment="1" applyProtection="1">
      <alignment wrapText="1"/>
      <protection locked="0" hidden="1"/>
    </xf>
    <xf numFmtId="0" fontId="48" fillId="0" borderId="22" xfId="40" applyFont="1" applyBorder="1" applyAlignment="1" applyProtection="1">
      <alignment wrapText="1"/>
      <protection locked="0" hidden="1"/>
    </xf>
    <xf numFmtId="0" fontId="48" fillId="0" borderId="18" xfId="40" applyFont="1" applyBorder="1" applyAlignment="1">
      <alignment wrapText="1"/>
    </xf>
    <xf numFmtId="0" fontId="48" fillId="0" borderId="49" xfId="40" applyFont="1" applyBorder="1" applyAlignment="1">
      <alignment wrapText="1"/>
    </xf>
    <xf numFmtId="0" fontId="48" fillId="0" borderId="22" xfId="40" applyFont="1" applyBorder="1" applyAlignment="1">
      <alignment wrapText="1"/>
    </xf>
    <xf numFmtId="0" fontId="47" fillId="0" borderId="27" xfId="40" applyFont="1" applyBorder="1" applyAlignment="1">
      <alignment horizontal="left" wrapText="1"/>
    </xf>
    <xf numFmtId="4" fontId="47" fillId="47" borderId="18" xfId="40" applyNumberFormat="1" applyFont="1" applyFill="1" applyBorder="1" applyAlignment="1">
      <alignment vertical="center" wrapText="1"/>
    </xf>
    <xf numFmtId="0" fontId="47" fillId="0" borderId="73" xfId="40" applyFont="1" applyBorder="1" applyAlignment="1">
      <alignment horizontal="left" wrapText="1"/>
    </xf>
    <xf numFmtId="4" fontId="47" fillId="47" borderId="49" xfId="40" applyNumberFormat="1" applyFont="1" applyFill="1" applyBorder="1" applyAlignment="1">
      <alignment vertical="center" wrapText="1"/>
    </xf>
    <xf numFmtId="0" fontId="48" fillId="42" borderId="49" xfId="40" applyFont="1" applyFill="1" applyBorder="1" applyAlignment="1">
      <alignment wrapText="1"/>
    </xf>
    <xf numFmtId="4" fontId="48" fillId="47" borderId="49" xfId="40" applyNumberFormat="1" applyFont="1" applyFill="1" applyBorder="1" applyAlignment="1">
      <alignment vertical="center" wrapText="1"/>
    </xf>
    <xf numFmtId="0" fontId="48" fillId="0" borderId="73" xfId="40" applyFont="1" applyBorder="1" applyAlignment="1">
      <alignment horizontal="left" wrapText="1"/>
    </xf>
    <xf numFmtId="0" fontId="48" fillId="0" borderId="60" xfId="40" applyFont="1" applyBorder="1" applyAlignment="1">
      <alignment horizontal="left" wrapText="1"/>
    </xf>
    <xf numFmtId="0" fontId="48" fillId="0" borderId="27" xfId="40" applyFont="1" applyBorder="1" applyAlignment="1">
      <alignment wrapText="1"/>
    </xf>
    <xf numFmtId="0" fontId="47" fillId="42" borderId="49" xfId="40" applyFont="1" applyFill="1" applyBorder="1" applyAlignment="1">
      <alignment wrapText="1"/>
    </xf>
    <xf numFmtId="0" fontId="48" fillId="0" borderId="73" xfId="40" applyFont="1" applyBorder="1" applyAlignment="1">
      <alignment wrapText="1"/>
    </xf>
    <xf numFmtId="4" fontId="47" fillId="47" borderId="51" xfId="40" applyNumberFormat="1" applyFont="1" applyFill="1" applyBorder="1" applyAlignment="1">
      <alignment vertical="center" wrapText="1"/>
    </xf>
    <xf numFmtId="0" fontId="47" fillId="0" borderId="73" xfId="40" applyFont="1" applyBorder="1" applyAlignment="1">
      <alignment wrapText="1"/>
    </xf>
    <xf numFmtId="4" fontId="47" fillId="47" borderId="23" xfId="40" applyNumberFormat="1" applyFont="1" applyFill="1" applyBorder="1" applyAlignment="1" applyProtection="1">
      <alignment vertical="center" wrapText="1"/>
      <protection locked="0" hidden="1"/>
    </xf>
    <xf numFmtId="0" fontId="48" fillId="0" borderId="23" xfId="40" applyFont="1" applyBorder="1" applyAlignment="1">
      <alignment wrapText="1"/>
    </xf>
    <xf numFmtId="0" fontId="47" fillId="0" borderId="60" xfId="40" applyFont="1" applyBorder="1" applyAlignment="1">
      <alignment wrapText="1"/>
    </xf>
    <xf numFmtId="4" fontId="47" fillId="47" borderId="22" xfId="40" applyNumberFormat="1" applyFont="1" applyFill="1" applyBorder="1" applyAlignment="1">
      <alignment wrapText="1"/>
    </xf>
    <xf numFmtId="0" fontId="47" fillId="42" borderId="22" xfId="40" applyFont="1" applyFill="1" applyBorder="1" applyAlignment="1">
      <alignment wrapText="1"/>
    </xf>
    <xf numFmtId="4" fontId="47" fillId="42" borderId="23" xfId="40" applyNumberFormat="1" applyFont="1" applyFill="1" applyBorder="1" applyAlignment="1" applyProtection="1">
      <alignment vertical="center" wrapText="1"/>
      <protection locked="0" hidden="1"/>
    </xf>
    <xf numFmtId="0" fontId="48" fillId="42" borderId="22" xfId="40" applyFont="1" applyFill="1" applyBorder="1" applyAlignment="1">
      <alignment wrapText="1"/>
    </xf>
    <xf numFmtId="4" fontId="48" fillId="42" borderId="23" xfId="40" applyNumberFormat="1" applyFont="1" applyFill="1" applyBorder="1" applyAlignment="1">
      <alignment vertical="center" wrapText="1"/>
    </xf>
    <xf numFmtId="0" fontId="47" fillId="0" borderId="0" xfId="40" applyFont="1" applyAlignment="1">
      <alignment wrapText="1"/>
    </xf>
    <xf numFmtId="4" fontId="48" fillId="42" borderId="51" xfId="40" applyNumberFormat="1" applyFont="1" applyFill="1" applyBorder="1" applyAlignment="1">
      <alignment vertical="center" wrapText="1"/>
    </xf>
    <xf numFmtId="0" fontId="48" fillId="42" borderId="13" xfId="40" applyFont="1" applyFill="1" applyBorder="1" applyAlignment="1">
      <alignment wrapText="1"/>
    </xf>
    <xf numFmtId="4" fontId="48" fillId="42" borderId="26" xfId="40" applyNumberFormat="1" applyFont="1" applyFill="1" applyBorder="1" applyAlignment="1">
      <alignment vertical="center" wrapText="1"/>
    </xf>
    <xf numFmtId="0" fontId="47" fillId="0" borderId="61" xfId="40" applyFont="1" applyBorder="1" applyAlignment="1">
      <alignment vertical="center" wrapText="1"/>
    </xf>
    <xf numFmtId="4" fontId="47" fillId="42" borderId="14" xfId="40" applyNumberFormat="1" applyFont="1" applyFill="1" applyBorder="1" applyAlignment="1">
      <alignment vertical="center" wrapText="1"/>
    </xf>
    <xf numFmtId="0" fontId="47" fillId="42" borderId="14" xfId="40" applyFont="1" applyFill="1" applyBorder="1" applyAlignment="1">
      <alignment vertical="center" wrapText="1"/>
    </xf>
    <xf numFmtId="4" fontId="47" fillId="42" borderId="17" xfId="40" applyNumberFormat="1" applyFont="1" applyFill="1" applyBorder="1" applyAlignment="1">
      <alignment vertical="center" wrapText="1"/>
    </xf>
    <xf numFmtId="4" fontId="48" fillId="0" borderId="0" xfId="40" applyNumberFormat="1" applyFont="1" applyAlignment="1">
      <alignment wrapText="1"/>
    </xf>
    <xf numFmtId="0" fontId="48" fillId="0" borderId="55" xfId="40" applyFont="1" applyBorder="1"/>
    <xf numFmtId="0" fontId="48" fillId="0" borderId="0" xfId="40" applyFont="1" applyProtection="1">
      <protection locked="0"/>
    </xf>
    <xf numFmtId="14" fontId="48" fillId="0" borderId="55" xfId="40" applyNumberFormat="1" applyFont="1" applyBorder="1" applyAlignment="1" applyProtection="1">
      <alignment horizontal="center"/>
      <protection locked="0"/>
    </xf>
    <xf numFmtId="0" fontId="47" fillId="0" borderId="0" xfId="40" applyFont="1" applyProtection="1">
      <protection locked="0"/>
    </xf>
    <xf numFmtId="0" fontId="48" fillId="0" borderId="0" xfId="0" applyFont="1"/>
    <xf numFmtId="0" fontId="47" fillId="0" borderId="0" xfId="40" applyFont="1" applyAlignment="1">
      <alignment horizontal="right"/>
    </xf>
    <xf numFmtId="4" fontId="48" fillId="0" borderId="0" xfId="40" applyNumberFormat="1" applyFont="1"/>
    <xf numFmtId="4" fontId="48" fillId="0" borderId="0" xfId="0" applyNumberFormat="1" applyFont="1"/>
    <xf numFmtId="0" fontId="48" fillId="0" borderId="57" xfId="0" applyFont="1" applyBorder="1"/>
    <xf numFmtId="0" fontId="48" fillId="0" borderId="75" xfId="0" applyFont="1" applyBorder="1"/>
    <xf numFmtId="0" fontId="48" fillId="0" borderId="56" xfId="0" applyFont="1" applyBorder="1"/>
    <xf numFmtId="0" fontId="47" fillId="0" borderId="27" xfId="0" applyFont="1" applyBorder="1"/>
    <xf numFmtId="0" fontId="48" fillId="0" borderId="19" xfId="0" applyFont="1" applyBorder="1"/>
    <xf numFmtId="0" fontId="48" fillId="0" borderId="18" xfId="0" applyFont="1" applyBorder="1"/>
    <xf numFmtId="0" fontId="48" fillId="0" borderId="27" xfId="0" applyFont="1" applyBorder="1"/>
    <xf numFmtId="0" fontId="47" fillId="0" borderId="18" xfId="0" applyFont="1" applyBorder="1"/>
    <xf numFmtId="0" fontId="48" fillId="0" borderId="59" xfId="0" applyFont="1" applyBorder="1"/>
    <xf numFmtId="0" fontId="48" fillId="0" borderId="55" xfId="0" applyFont="1" applyBorder="1"/>
    <xf numFmtId="0" fontId="48" fillId="0" borderId="31" xfId="0" applyFont="1" applyBorder="1"/>
    <xf numFmtId="0" fontId="48" fillId="0" borderId="73" xfId="0" applyFont="1" applyBorder="1"/>
    <xf numFmtId="0" fontId="48" fillId="0" borderId="50" xfId="0" applyFont="1" applyBorder="1"/>
    <xf numFmtId="0" fontId="48" fillId="0" borderId="51" xfId="0" applyFont="1" applyBorder="1"/>
    <xf numFmtId="0" fontId="48" fillId="0" borderId="76" xfId="0" applyFont="1" applyBorder="1"/>
    <xf numFmtId="49" fontId="47" fillId="0" borderId="27" xfId="0" applyNumberFormat="1" applyFont="1" applyBorder="1"/>
    <xf numFmtId="0" fontId="48" fillId="0" borderId="71" xfId="0" applyFont="1" applyBorder="1"/>
    <xf numFmtId="0" fontId="48" fillId="0" borderId="16" xfId="0" applyFont="1" applyBorder="1"/>
    <xf numFmtId="0" fontId="48" fillId="0" borderId="15" xfId="0" applyFont="1" applyBorder="1"/>
    <xf numFmtId="0" fontId="48" fillId="0" borderId="34" xfId="0" applyFont="1" applyBorder="1"/>
    <xf numFmtId="0" fontId="48" fillId="0" borderId="33" xfId="0" applyFont="1" applyBorder="1" applyAlignment="1">
      <alignment horizontal="center" wrapText="1"/>
    </xf>
    <xf numFmtId="0" fontId="48" fillId="0" borderId="77" xfId="0" applyFont="1" applyBorder="1"/>
    <xf numFmtId="0" fontId="48" fillId="0" borderId="33" xfId="0" applyFont="1" applyBorder="1"/>
    <xf numFmtId="0" fontId="48" fillId="0" borderId="71" xfId="0" applyFont="1" applyBorder="1" applyAlignment="1">
      <alignment horizontal="center" vertical="center"/>
    </xf>
    <xf numFmtId="0" fontId="48" fillId="0" borderId="16" xfId="0" applyFont="1" applyBorder="1" applyAlignment="1">
      <alignment horizontal="center" vertical="center"/>
    </xf>
    <xf numFmtId="0" fontId="48" fillId="0" borderId="15" xfId="0" applyFont="1" applyBorder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47" fillId="0" borderId="33" xfId="0" applyFont="1" applyBorder="1" applyAlignment="1">
      <alignment horizontal="center" vertical="center" wrapText="1"/>
    </xf>
    <xf numFmtId="0" fontId="47" fillId="0" borderId="0" xfId="0" applyFont="1" applyAlignment="1">
      <alignment horizontal="center" vertical="center" wrapText="1"/>
    </xf>
    <xf numFmtId="4" fontId="48" fillId="0" borderId="0" xfId="0" applyNumberFormat="1" applyFont="1" applyAlignment="1">
      <alignment horizontal="center" vertical="center"/>
    </xf>
    <xf numFmtId="0" fontId="48" fillId="0" borderId="30" xfId="0" applyFont="1" applyBorder="1"/>
    <xf numFmtId="0" fontId="48" fillId="0" borderId="11" xfId="0" applyFont="1" applyBorder="1"/>
    <xf numFmtId="0" fontId="48" fillId="0" borderId="78" xfId="0" applyFont="1" applyBorder="1" applyAlignment="1">
      <alignment horizontal="right"/>
    </xf>
    <xf numFmtId="0" fontId="48" fillId="0" borderId="78" xfId="0" applyFont="1" applyBorder="1"/>
    <xf numFmtId="0" fontId="47" fillId="0" borderId="58" xfId="0" applyFont="1" applyBorder="1"/>
    <xf numFmtId="0" fontId="47" fillId="0" borderId="44" xfId="0" applyFont="1" applyBorder="1"/>
    <xf numFmtId="0" fontId="47" fillId="0" borderId="21" xfId="0" applyFont="1" applyBorder="1"/>
    <xf numFmtId="0" fontId="47" fillId="0" borderId="57" xfId="0" applyFont="1" applyBorder="1"/>
    <xf numFmtId="4" fontId="47" fillId="0" borderId="66" xfId="0" applyNumberFormat="1" applyFont="1" applyBorder="1" applyAlignment="1">
      <alignment horizontal="right"/>
    </xf>
    <xf numFmtId="0" fontId="47" fillId="0" borderId="0" xfId="0" applyFont="1"/>
    <xf numFmtId="4" fontId="47" fillId="0" borderId="0" xfId="0" applyNumberFormat="1" applyFont="1"/>
    <xf numFmtId="4" fontId="48" fillId="0" borderId="64" xfId="0" applyNumberFormat="1" applyFont="1" applyBorder="1" applyAlignment="1">
      <alignment horizontal="right"/>
    </xf>
    <xf numFmtId="4" fontId="48" fillId="0" borderId="11" xfId="0" applyNumberFormat="1" applyFont="1" applyBorder="1"/>
    <xf numFmtId="0" fontId="48" fillId="0" borderId="59" xfId="0" applyFont="1" applyBorder="1" applyAlignment="1">
      <alignment vertical="top"/>
    </xf>
    <xf numFmtId="0" fontId="48" fillId="47" borderId="55" xfId="0" applyFont="1" applyFill="1" applyBorder="1"/>
    <xf numFmtId="0" fontId="48" fillId="47" borderId="31" xfId="0" applyFont="1" applyFill="1" applyBorder="1"/>
    <xf numFmtId="0" fontId="48" fillId="47" borderId="0" xfId="0" applyFont="1" applyFill="1"/>
    <xf numFmtId="4" fontId="48" fillId="47" borderId="64" xfId="0" applyNumberFormat="1" applyFont="1" applyFill="1" applyBorder="1" applyAlignment="1">
      <alignment horizontal="right"/>
    </xf>
    <xf numFmtId="4" fontId="48" fillId="47" borderId="11" xfId="0" applyNumberFormat="1" applyFont="1" applyFill="1" applyBorder="1"/>
    <xf numFmtId="0" fontId="47" fillId="0" borderId="60" xfId="0" applyFont="1" applyBorder="1" applyAlignment="1">
      <alignment wrapText="1"/>
    </xf>
    <xf numFmtId="0" fontId="47" fillId="47" borderId="0" xfId="0" applyFont="1" applyFill="1"/>
    <xf numFmtId="4" fontId="47" fillId="47" borderId="64" xfId="0" applyNumberFormat="1" applyFont="1" applyFill="1" applyBorder="1" applyAlignment="1">
      <alignment horizontal="right"/>
    </xf>
    <xf numFmtId="0" fontId="48" fillId="47" borderId="19" xfId="0" applyFont="1" applyFill="1" applyBorder="1"/>
    <xf numFmtId="0" fontId="48" fillId="0" borderId="60" xfId="0" applyFont="1" applyBorder="1"/>
    <xf numFmtId="0" fontId="48" fillId="47" borderId="46" xfId="0" applyFont="1" applyFill="1" applyBorder="1"/>
    <xf numFmtId="0" fontId="48" fillId="47" borderId="23" xfId="0" applyFont="1" applyFill="1" applyBorder="1"/>
    <xf numFmtId="0" fontId="47" fillId="0" borderId="59" xfId="0" applyFont="1" applyBorder="1"/>
    <xf numFmtId="0" fontId="47" fillId="0" borderId="55" xfId="0" applyFont="1" applyBorder="1"/>
    <xf numFmtId="0" fontId="47" fillId="0" borderId="31" xfId="0" applyFont="1" applyBorder="1"/>
    <xf numFmtId="4" fontId="47" fillId="0" borderId="64" xfId="0" applyNumberFormat="1" applyFont="1" applyBorder="1" applyAlignment="1">
      <alignment horizontal="right"/>
    </xf>
    <xf numFmtId="4" fontId="47" fillId="0" borderId="11" xfId="0" applyNumberFormat="1" applyFont="1" applyBorder="1"/>
    <xf numFmtId="0" fontId="47" fillId="0" borderId="19" xfId="0" applyFont="1" applyBorder="1"/>
    <xf numFmtId="4" fontId="47" fillId="0" borderId="79" xfId="0" applyNumberFormat="1" applyFont="1" applyBorder="1" applyAlignment="1">
      <alignment horizontal="right"/>
    </xf>
    <xf numFmtId="4" fontId="47" fillId="0" borderId="78" xfId="0" applyNumberFormat="1" applyFont="1" applyBorder="1"/>
    <xf numFmtId="0" fontId="47" fillId="0" borderId="61" xfId="0" applyFont="1" applyBorder="1"/>
    <xf numFmtId="0" fontId="47" fillId="0" borderId="42" xfId="0" applyFont="1" applyBorder="1"/>
    <xf numFmtId="0" fontId="47" fillId="0" borderId="17" xfId="0" applyFont="1" applyBorder="1"/>
    <xf numFmtId="4" fontId="47" fillId="0" borderId="80" xfId="0" applyNumberFormat="1" applyFont="1" applyBorder="1" applyAlignment="1">
      <alignment horizontal="right"/>
    </xf>
    <xf numFmtId="4" fontId="47" fillId="0" borderId="68" xfId="0" applyNumberFormat="1" applyFont="1" applyBorder="1"/>
    <xf numFmtId="0" fontId="49" fillId="0" borderId="0" xfId="0" applyFont="1"/>
    <xf numFmtId="0" fontId="48" fillId="0" borderId="0" xfId="0" applyFont="1" applyAlignment="1">
      <alignment horizontal="center"/>
    </xf>
    <xf numFmtId="0" fontId="48" fillId="0" borderId="0" xfId="0" applyFont="1" applyAlignment="1">
      <alignment horizontal="left"/>
    </xf>
    <xf numFmtId="0" fontId="50" fillId="0" borderId="0" xfId="0" applyFont="1"/>
    <xf numFmtId="0" fontId="48" fillId="0" borderId="0" xfId="0" applyFont="1" applyAlignment="1">
      <alignment horizontal="right"/>
    </xf>
    <xf numFmtId="0" fontId="48" fillId="0" borderId="33" xfId="0" applyFont="1" applyBorder="1" applyAlignment="1">
      <alignment horizontal="center"/>
    </xf>
    <xf numFmtId="0" fontId="47" fillId="0" borderId="33" xfId="0" applyFont="1" applyBorder="1" applyAlignment="1">
      <alignment horizontal="center" wrapText="1"/>
    </xf>
    <xf numFmtId="0" fontId="47" fillId="0" borderId="0" xfId="0" applyFont="1" applyAlignment="1">
      <alignment horizontal="center" wrapText="1"/>
    </xf>
    <xf numFmtId="0" fontId="47" fillId="0" borderId="62" xfId="0" applyFont="1" applyBorder="1"/>
    <xf numFmtId="0" fontId="47" fillId="0" borderId="11" xfId="0" applyFont="1" applyBorder="1"/>
    <xf numFmtId="0" fontId="48" fillId="0" borderId="46" xfId="0" applyFont="1" applyBorder="1"/>
    <xf numFmtId="0" fontId="48" fillId="0" borderId="23" xfId="0" applyFont="1" applyBorder="1"/>
    <xf numFmtId="0" fontId="47" fillId="0" borderId="16" xfId="0" applyFont="1" applyBorder="1"/>
    <xf numFmtId="4" fontId="48" fillId="0" borderId="41" xfId="0" applyNumberFormat="1" applyFont="1" applyBorder="1" applyAlignment="1">
      <alignment horizontal="right"/>
    </xf>
    <xf numFmtId="0" fontId="48" fillId="0" borderId="38" xfId="0" applyFont="1" applyBorder="1"/>
    <xf numFmtId="4" fontId="47" fillId="0" borderId="14" xfId="0" applyNumberFormat="1" applyFont="1" applyBorder="1" applyAlignment="1">
      <alignment horizontal="right"/>
    </xf>
    <xf numFmtId="0" fontId="47" fillId="0" borderId="0" xfId="0" applyFont="1" applyAlignment="1">
      <alignment horizontal="right"/>
    </xf>
    <xf numFmtId="4" fontId="47" fillId="0" borderId="0" xfId="0" applyNumberFormat="1" applyFont="1" applyAlignment="1">
      <alignment horizontal="right"/>
    </xf>
    <xf numFmtId="2" fontId="48" fillId="0" borderId="0" xfId="0" applyNumberFormat="1" applyFont="1"/>
    <xf numFmtId="4" fontId="37" fillId="0" borderId="11" xfId="41" applyNumberFormat="1" applyFont="1" applyBorder="1" applyAlignment="1" applyProtection="1">
      <alignment horizontal="right" vertical="center" wrapText="1"/>
      <protection locked="0"/>
    </xf>
    <xf numFmtId="4" fontId="33" fillId="0" borderId="64" xfId="41" applyNumberFormat="1" applyFont="1" applyBorder="1" applyAlignment="1">
      <alignment horizontal="right" vertical="center" wrapText="1"/>
    </xf>
    <xf numFmtId="4" fontId="32" fillId="41" borderId="36" xfId="41" applyNumberFormat="1" applyFont="1" applyFill="1" applyBorder="1" applyAlignment="1">
      <alignment horizontal="right" vertical="center" wrapText="1"/>
    </xf>
    <xf numFmtId="4" fontId="32" fillId="41" borderId="41" xfId="41" applyNumberFormat="1" applyFont="1" applyFill="1" applyBorder="1" applyAlignment="1">
      <alignment horizontal="right" vertical="center" wrapText="1"/>
    </xf>
    <xf numFmtId="0" fontId="48" fillId="0" borderId="46" xfId="0" applyFont="1" applyBorder="1" applyAlignment="1">
      <alignment vertical="top" wrapText="1"/>
    </xf>
    <xf numFmtId="0" fontId="48" fillId="0" borderId="23" xfId="0" applyFont="1" applyBorder="1" applyAlignment="1">
      <alignment vertical="top" wrapText="1"/>
    </xf>
    <xf numFmtId="0" fontId="48" fillId="0" borderId="46" xfId="0" applyFont="1" applyBorder="1" applyAlignment="1">
      <alignment wrapText="1"/>
    </xf>
    <xf numFmtId="0" fontId="48" fillId="0" borderId="23" xfId="0" applyFont="1" applyBorder="1" applyAlignment="1">
      <alignment wrapText="1"/>
    </xf>
    <xf numFmtId="0" fontId="47" fillId="47" borderId="46" xfId="0" applyFont="1" applyFill="1" applyBorder="1" applyAlignment="1">
      <alignment wrapText="1"/>
    </xf>
    <xf numFmtId="0" fontId="48" fillId="47" borderId="46" xfId="0" applyFont="1" applyFill="1" applyBorder="1" applyAlignment="1">
      <alignment wrapText="1"/>
    </xf>
    <xf numFmtId="0" fontId="48" fillId="47" borderId="23" xfId="0" applyFont="1" applyFill="1" applyBorder="1" applyAlignment="1">
      <alignment wrapText="1"/>
    </xf>
    <xf numFmtId="0" fontId="47" fillId="0" borderId="46" xfId="0" applyFont="1" applyBorder="1" applyAlignment="1">
      <alignment wrapText="1"/>
    </xf>
    <xf numFmtId="0" fontId="48" fillId="0" borderId="60" xfId="0" applyFont="1" applyBorder="1" applyAlignment="1">
      <alignment wrapText="1"/>
    </xf>
    <xf numFmtId="0" fontId="48" fillId="0" borderId="71" xfId="0" applyFont="1" applyBorder="1" applyAlignment="1">
      <alignment wrapText="1"/>
    </xf>
    <xf numFmtId="0" fontId="42" fillId="0" borderId="0" xfId="41" applyFont="1" applyAlignment="1">
      <alignment horizontal="left" wrapText="1"/>
    </xf>
    <xf numFmtId="4" fontId="32" fillId="41" borderId="33" xfId="41" applyNumberFormat="1" applyFont="1" applyFill="1" applyBorder="1" applyAlignment="1" applyProtection="1">
      <alignment horizontal="center" vertical="center" wrapText="1"/>
      <protection locked="0"/>
    </xf>
    <xf numFmtId="0" fontId="33" fillId="0" borderId="33" xfId="41" applyFont="1" applyBorder="1" applyAlignment="1">
      <alignment horizontal="center" vertical="center" wrapText="1"/>
    </xf>
    <xf numFmtId="4" fontId="31" fillId="0" borderId="61" xfId="41" applyNumberFormat="1" applyFont="1" applyBorder="1" applyAlignment="1">
      <alignment horizontal="center" vertical="center"/>
    </xf>
    <xf numFmtId="4" fontId="31" fillId="0" borderId="17" xfId="41" applyNumberFormat="1" applyFont="1" applyBorder="1" applyAlignment="1">
      <alignment horizontal="center" vertical="center"/>
    </xf>
    <xf numFmtId="0" fontId="33" fillId="0" borderId="42" xfId="41" applyFont="1" applyBorder="1" applyAlignment="1">
      <alignment horizontal="center" vertical="center" wrapText="1"/>
    </xf>
    <xf numFmtId="0" fontId="33" fillId="0" borderId="17" xfId="41" applyFont="1" applyBorder="1" applyAlignment="1">
      <alignment horizontal="center" vertical="center" wrapText="1"/>
    </xf>
    <xf numFmtId="4" fontId="32" fillId="41" borderId="61" xfId="41" applyNumberFormat="1" applyFont="1" applyFill="1" applyBorder="1" applyAlignment="1">
      <alignment horizontal="center" vertical="center"/>
    </xf>
    <xf numFmtId="4" fontId="32" fillId="41" borderId="17" xfId="41" applyNumberFormat="1" applyFont="1" applyFill="1" applyBorder="1" applyAlignment="1">
      <alignment horizontal="center" vertical="center"/>
    </xf>
    <xf numFmtId="164" fontId="31" fillId="44" borderId="61" xfId="87" applyFont="1" applyFill="1" applyBorder="1" applyAlignment="1" applyProtection="1">
      <alignment horizontal="left" vertical="center" wrapText="1"/>
      <protection locked="0"/>
    </xf>
    <xf numFmtId="164" fontId="31" fillId="44" borderId="42" xfId="87" applyFont="1" applyFill="1" applyBorder="1" applyAlignment="1" applyProtection="1">
      <alignment horizontal="left" vertical="center" wrapText="1"/>
      <protection locked="0"/>
    </xf>
    <xf numFmtId="164" fontId="31" fillId="44" borderId="17" xfId="87" applyFont="1" applyFill="1" applyBorder="1" applyAlignment="1" applyProtection="1">
      <alignment horizontal="left" vertical="center" wrapText="1"/>
      <protection locked="0"/>
    </xf>
    <xf numFmtId="4" fontId="32" fillId="41" borderId="18" xfId="41" applyNumberFormat="1" applyFont="1" applyFill="1" applyBorder="1" applyAlignment="1" applyProtection="1">
      <alignment horizontal="center" vertical="center" wrapText="1"/>
      <protection locked="0"/>
    </xf>
    <xf numFmtId="0" fontId="42" fillId="45" borderId="58" xfId="41" applyFont="1" applyFill="1" applyBorder="1" applyAlignment="1">
      <alignment horizontal="center" wrapText="1"/>
    </xf>
    <xf numFmtId="0" fontId="42" fillId="45" borderId="44" xfId="41" applyFont="1" applyFill="1" applyBorder="1" applyAlignment="1">
      <alignment horizontal="center" wrapText="1"/>
    </xf>
    <xf numFmtId="0" fontId="42" fillId="45" borderId="21" xfId="41" applyFont="1" applyFill="1" applyBorder="1" applyAlignment="1">
      <alignment horizontal="center" wrapText="1"/>
    </xf>
    <xf numFmtId="0" fontId="42" fillId="45" borderId="90" xfId="41" applyFont="1" applyFill="1" applyBorder="1"/>
    <xf numFmtId="0" fontId="42" fillId="45" borderId="91" xfId="41" applyFont="1" applyFill="1" applyBorder="1"/>
    <xf numFmtId="0" fontId="42" fillId="45" borderId="110" xfId="41" applyFont="1" applyFill="1" applyBorder="1"/>
    <xf numFmtId="0" fontId="42" fillId="45" borderId="111" xfId="41" applyFont="1" applyFill="1" applyBorder="1"/>
    <xf numFmtId="4" fontId="35" fillId="0" borderId="113" xfId="41" applyNumberFormat="1" applyFont="1" applyBorder="1" applyAlignment="1">
      <alignment vertical="center"/>
    </xf>
    <xf numFmtId="4" fontId="35" fillId="0" borderId="114" xfId="41" applyNumberFormat="1" applyFont="1" applyBorder="1" applyAlignment="1">
      <alignment vertical="center"/>
    </xf>
    <xf numFmtId="0" fontId="33" fillId="0" borderId="91" xfId="41" applyFont="1" applyBorder="1"/>
    <xf numFmtId="0" fontId="45" fillId="0" borderId="90" xfId="41" applyFont="1" applyBorder="1"/>
    <xf numFmtId="0" fontId="45" fillId="0" borderId="91" xfId="41" applyFont="1" applyBorder="1"/>
    <xf numFmtId="0" fontId="42" fillId="0" borderId="91" xfId="41" applyFont="1" applyBorder="1"/>
    <xf numFmtId="0" fontId="52" fillId="46" borderId="90" xfId="41" applyFont="1" applyFill="1" applyBorder="1"/>
    <xf numFmtId="0" fontId="52" fillId="46" borderId="114" xfId="41" applyFont="1" applyFill="1" applyBorder="1"/>
    <xf numFmtId="0" fontId="42" fillId="46" borderId="90" xfId="41" applyFont="1" applyFill="1" applyBorder="1"/>
    <xf numFmtId="0" fontId="42" fillId="46" borderId="91" xfId="41" applyFont="1" applyFill="1" applyBorder="1"/>
    <xf numFmtId="0" fontId="45" fillId="0" borderId="115" xfId="41" applyFont="1" applyBorder="1"/>
    <xf numFmtId="0" fontId="45" fillId="0" borderId="116" xfId="41" applyFont="1" applyBorder="1"/>
    <xf numFmtId="0" fontId="42" fillId="46" borderId="117" xfId="41" applyFont="1" applyFill="1" applyBorder="1"/>
    <xf numFmtId="0" fontId="42" fillId="46" borderId="118" xfId="41" applyFont="1" applyFill="1" applyBorder="1"/>
    <xf numFmtId="0" fontId="52" fillId="0" borderId="90" xfId="41" applyFont="1" applyBorder="1"/>
    <xf numFmtId="0" fontId="52" fillId="0" borderId="114" xfId="41" applyFont="1" applyBorder="1"/>
    <xf numFmtId="0" fontId="52" fillId="0" borderId="91" xfId="41" applyFont="1" applyBorder="1"/>
    <xf numFmtId="0" fontId="52" fillId="0" borderId="112" xfId="41" applyFont="1" applyBorder="1"/>
    <xf numFmtId="0" fontId="42" fillId="45" borderId="56" xfId="41" applyFont="1" applyFill="1" applyBorder="1" applyAlignment="1">
      <alignment horizontal="center" vertical="center" wrapText="1"/>
    </xf>
    <xf numFmtId="0" fontId="33" fillId="0" borderId="18" xfId="41" applyFont="1" applyBorder="1" applyAlignment="1">
      <alignment horizontal="center" vertical="center" wrapText="1"/>
    </xf>
    <xf numFmtId="0" fontId="33" fillId="0" borderId="96" xfId="41" applyFont="1" applyBorder="1" applyAlignment="1">
      <alignment horizontal="center" vertical="center" wrapText="1"/>
    </xf>
    <xf numFmtId="0" fontId="33" fillId="0" borderId="0" xfId="41" applyFont="1" applyAlignment="1">
      <alignment horizontal="left" wrapText="1"/>
    </xf>
    <xf numFmtId="0" fontId="43" fillId="0" borderId="16" xfId="41" applyFont="1" applyBorder="1" applyAlignment="1">
      <alignment wrapText="1"/>
    </xf>
    <xf numFmtId="0" fontId="47" fillId="42" borderId="16" xfId="40" applyFont="1" applyFill="1" applyBorder="1" applyAlignment="1" applyProtection="1">
      <alignment horizontal="center" vertical="center"/>
      <protection locked="0" hidden="1"/>
    </xf>
    <xf numFmtId="0" fontId="47" fillId="0" borderId="0" xfId="40" applyFont="1" applyAlignment="1">
      <alignment horizontal="center" vertical="center"/>
    </xf>
    <xf numFmtId="0" fontId="47" fillId="0" borderId="50" xfId="40" applyFont="1" applyBorder="1" applyAlignment="1">
      <alignment horizontal="center" vertical="center"/>
    </xf>
    <xf numFmtId="0" fontId="47" fillId="42" borderId="57" xfId="40" applyFont="1" applyFill="1" applyBorder="1" applyAlignment="1" applyProtection="1">
      <alignment horizontal="center" vertical="center"/>
      <protection locked="0" hidden="1"/>
    </xf>
    <xf numFmtId="0" fontId="47" fillId="42" borderId="0" xfId="40" applyFont="1" applyFill="1" applyAlignment="1" applyProtection="1">
      <alignment horizontal="center" vertical="center"/>
      <protection locked="0" hidden="1"/>
    </xf>
    <xf numFmtId="0" fontId="51" fillId="42" borderId="0" xfId="40" applyFont="1" applyFill="1" applyAlignment="1" applyProtection="1">
      <alignment horizontal="center" vertical="center"/>
      <protection locked="0" hidden="1"/>
    </xf>
    <xf numFmtId="0" fontId="51" fillId="42" borderId="0" xfId="40" applyFont="1" applyFill="1" applyAlignment="1" applyProtection="1">
      <alignment horizontal="center" vertical="top"/>
      <protection locked="0" hidden="1"/>
    </xf>
    <xf numFmtId="0" fontId="48" fillId="0" borderId="0" xfId="0" applyFont="1" applyAlignment="1">
      <alignment horizontal="center"/>
    </xf>
    <xf numFmtId="0" fontId="48" fillId="0" borderId="0" xfId="0" applyFont="1" applyAlignment="1">
      <alignment horizontal="left"/>
    </xf>
    <xf numFmtId="0" fontId="48" fillId="0" borderId="46" xfId="0" applyFont="1" applyBorder="1" applyAlignment="1">
      <alignment wrapText="1"/>
    </xf>
    <xf numFmtId="0" fontId="48" fillId="0" borderId="23" xfId="0" applyFont="1" applyBorder="1" applyAlignment="1">
      <alignment wrapText="1"/>
    </xf>
    <xf numFmtId="14" fontId="47" fillId="0" borderId="0" xfId="0" applyNumberFormat="1" applyFont="1" applyAlignment="1">
      <alignment horizontal="left"/>
    </xf>
    <xf numFmtId="0" fontId="47" fillId="0" borderId="0" xfId="0" applyFont="1" applyAlignment="1">
      <alignment horizontal="left"/>
    </xf>
    <xf numFmtId="0" fontId="47" fillId="0" borderId="0" xfId="0" applyFont="1" applyAlignment="1">
      <alignment horizontal="center"/>
    </xf>
    <xf numFmtId="0" fontId="47" fillId="0" borderId="76" xfId="0" applyFont="1" applyBorder="1" applyAlignment="1">
      <alignment horizontal="center"/>
    </xf>
    <xf numFmtId="0" fontId="48" fillId="0" borderId="43" xfId="0" applyFont="1" applyBorder="1"/>
    <xf numFmtId="0" fontId="48" fillId="0" borderId="57" xfId="0" applyFont="1" applyBorder="1"/>
    <xf numFmtId="0" fontId="48" fillId="0" borderId="67" xfId="0" applyFont="1" applyBorder="1"/>
    <xf numFmtId="0" fontId="47" fillId="0" borderId="27" xfId="0" applyFont="1" applyBorder="1" applyAlignment="1">
      <alignment horizontal="center"/>
    </xf>
    <xf numFmtId="14" fontId="48" fillId="0" borderId="0" xfId="0" applyNumberFormat="1" applyFont="1" applyAlignment="1">
      <alignment horizontal="center"/>
    </xf>
    <xf numFmtId="0" fontId="48" fillId="0" borderId="60" xfId="0" applyFont="1" applyBorder="1" applyAlignment="1">
      <alignment wrapText="1"/>
    </xf>
    <xf numFmtId="0" fontId="48" fillId="0" borderId="0" xfId="0" applyFont="1"/>
    <xf numFmtId="0" fontId="48" fillId="0" borderId="76" xfId="0" applyFont="1" applyBorder="1" applyAlignment="1">
      <alignment horizontal="center"/>
    </xf>
    <xf numFmtId="4" fontId="31" fillId="0" borderId="0" xfId="39" applyNumberFormat="1" applyFont="1" applyAlignment="1">
      <alignment horizontal="left" vertical="top" wrapText="1"/>
    </xf>
    <xf numFmtId="0" fontId="42" fillId="0" borderId="0" xfId="41" applyFont="1" applyAlignment="1">
      <alignment horizontal="left" wrapText="1"/>
    </xf>
    <xf numFmtId="0" fontId="42" fillId="44" borderId="61" xfId="41" applyFont="1" applyFill="1" applyBorder="1" applyAlignment="1">
      <alignment horizontal="center" wrapText="1"/>
    </xf>
    <xf numFmtId="0" fontId="42" fillId="44" borderId="42" xfId="41" applyFont="1" applyFill="1" applyBorder="1" applyAlignment="1">
      <alignment horizontal="center" wrapText="1"/>
    </xf>
    <xf numFmtId="0" fontId="42" fillId="44" borderId="17" xfId="41" applyFont="1" applyFill="1" applyBorder="1" applyAlignment="1">
      <alignment horizontal="center" wrapText="1"/>
    </xf>
    <xf numFmtId="0" fontId="42" fillId="44" borderId="43" xfId="41" applyFont="1" applyFill="1" applyBorder="1" applyAlignment="1">
      <alignment horizontal="center" wrapText="1"/>
    </xf>
    <xf numFmtId="0" fontId="42" fillId="44" borderId="108" xfId="41" applyFont="1" applyFill="1" applyBorder="1" applyAlignment="1">
      <alignment horizontal="center" wrapText="1"/>
    </xf>
    <xf numFmtId="0" fontId="42" fillId="44" borderId="62" xfId="41" applyFont="1" applyFill="1" applyBorder="1" applyAlignment="1">
      <alignment horizontal="center" wrapText="1"/>
    </xf>
    <xf numFmtId="0" fontId="42" fillId="44" borderId="11" xfId="41" applyFont="1" applyFill="1" applyBorder="1" applyAlignment="1">
      <alignment horizontal="center" wrapText="1"/>
    </xf>
    <xf numFmtId="0" fontId="34" fillId="44" borderId="62" xfId="40" applyFont="1" applyFill="1" applyBorder="1" applyAlignment="1">
      <alignment wrapText="1"/>
    </xf>
    <xf numFmtId="0" fontId="34" fillId="44" borderId="11" xfId="40" applyFont="1" applyFill="1" applyBorder="1" applyAlignment="1">
      <alignment wrapText="1"/>
    </xf>
    <xf numFmtId="0" fontId="42" fillId="44" borderId="124" xfId="41" applyFont="1" applyFill="1" applyBorder="1" applyAlignment="1">
      <alignment horizontal="center" wrapText="1"/>
    </xf>
    <xf numFmtId="0" fontId="42" fillId="44" borderId="109" xfId="41" applyFont="1" applyFill="1" applyBorder="1" applyAlignment="1">
      <alignment horizontal="center" wrapText="1"/>
    </xf>
    <xf numFmtId="0" fontId="42" fillId="45" borderId="104" xfId="41" applyFont="1" applyFill="1" applyBorder="1" applyAlignment="1">
      <alignment horizontal="center" wrapText="1"/>
    </xf>
    <xf numFmtId="0" fontId="42" fillId="45" borderId="119" xfId="41" applyFont="1" applyFill="1" applyBorder="1" applyAlignment="1">
      <alignment horizontal="center" wrapText="1"/>
    </xf>
    <xf numFmtId="0" fontId="42" fillId="45" borderId="106" xfId="41" applyFont="1" applyFill="1" applyBorder="1" applyAlignment="1">
      <alignment horizontal="center" wrapText="1"/>
    </xf>
    <xf numFmtId="0" fontId="42" fillId="45" borderId="120" xfId="41" applyFont="1" applyFill="1" applyBorder="1" applyAlignment="1">
      <alignment horizontal="center" wrapText="1"/>
    </xf>
    <xf numFmtId="0" fontId="42" fillId="45" borderId="108" xfId="41" applyFont="1" applyFill="1" applyBorder="1" applyAlignment="1">
      <alignment horizontal="center" wrapText="1"/>
    </xf>
    <xf numFmtId="0" fontId="42" fillId="45" borderId="121" xfId="41" applyFont="1" applyFill="1" applyBorder="1" applyAlignment="1">
      <alignment horizontal="center" wrapText="1"/>
    </xf>
    <xf numFmtId="0" fontId="42" fillId="44" borderId="122" xfId="41" applyFont="1" applyFill="1" applyBorder="1" applyAlignment="1">
      <alignment horizontal="center" wrapText="1"/>
    </xf>
    <xf numFmtId="0" fontId="42" fillId="44" borderId="98" xfId="41" applyFont="1" applyFill="1" applyBorder="1" applyAlignment="1">
      <alignment horizontal="center" wrapText="1"/>
    </xf>
    <xf numFmtId="0" fontId="42" fillId="44" borderId="123" xfId="41" applyFont="1" applyFill="1" applyBorder="1" applyAlignment="1">
      <alignment horizontal="center" wrapText="1"/>
    </xf>
    <xf numFmtId="0" fontId="42" fillId="44" borderId="102" xfId="41" applyFont="1" applyFill="1" applyBorder="1" applyAlignment="1">
      <alignment horizontal="center" wrapText="1"/>
    </xf>
    <xf numFmtId="14" fontId="42" fillId="0" borderId="0" xfId="41" applyNumberFormat="1" applyFont="1" applyAlignment="1">
      <alignment horizontal="left" wrapText="1"/>
    </xf>
    <xf numFmtId="0" fontId="42" fillId="45" borderId="56" xfId="41" applyFont="1" applyFill="1" applyBorder="1" applyAlignment="1">
      <alignment horizontal="center" wrapText="1"/>
    </xf>
    <xf numFmtId="0" fontId="33" fillId="0" borderId="54" xfId="41" applyFont="1" applyBorder="1" applyAlignment="1">
      <alignment horizontal="center" wrapText="1"/>
    </xf>
    <xf numFmtId="0" fontId="42" fillId="45" borderId="58" xfId="41" applyFont="1" applyFill="1" applyBorder="1" applyAlignment="1">
      <alignment horizontal="center" wrapText="1"/>
    </xf>
    <xf numFmtId="0" fontId="42" fillId="45" borderId="44" xfId="41" applyFont="1" applyFill="1" applyBorder="1" applyAlignment="1">
      <alignment horizontal="center" wrapText="1"/>
    </xf>
    <xf numFmtId="0" fontId="42" fillId="45" borderId="21" xfId="41" applyFont="1" applyFill="1" applyBorder="1" applyAlignment="1">
      <alignment horizontal="center" wrapText="1"/>
    </xf>
    <xf numFmtId="0" fontId="43" fillId="0" borderId="0" xfId="41" applyFont="1" applyAlignment="1">
      <alignment horizontal="left"/>
    </xf>
    <xf numFmtId="0" fontId="32" fillId="0" borderId="0" xfId="41" applyFont="1" applyAlignment="1">
      <alignment horizontal="left"/>
    </xf>
    <xf numFmtId="0" fontId="33" fillId="0" borderId="0" xfId="41" applyFont="1" applyAlignment="1">
      <alignment horizontal="left"/>
    </xf>
    <xf numFmtId="14" fontId="42" fillId="0" borderId="112" xfId="41" applyNumberFormat="1" applyFont="1" applyBorder="1" applyAlignment="1">
      <alignment horizontal="left" wrapText="1"/>
    </xf>
    <xf numFmtId="0" fontId="42" fillId="0" borderId="112" xfId="41" applyFont="1" applyBorder="1" applyAlignment="1">
      <alignment horizontal="left" wrapText="1"/>
    </xf>
    <xf numFmtId="0" fontId="33" fillId="0" borderId="0" xfId="41" applyFont="1"/>
    <xf numFmtId="0" fontId="45" fillId="0" borderId="90" xfId="41" applyFont="1" applyBorder="1" applyAlignment="1">
      <alignment horizontal="left" wrapText="1" indent="1"/>
    </xf>
    <xf numFmtId="0" fontId="45" fillId="0" borderId="103" xfId="41" applyFont="1" applyBorder="1" applyAlignment="1">
      <alignment horizontal="left" wrapText="1" indent="1"/>
    </xf>
    <xf numFmtId="4" fontId="31" fillId="0" borderId="0" xfId="41" applyNumberFormat="1" applyFont="1" applyAlignment="1">
      <alignment horizontal="left" vertical="center" wrapText="1"/>
    </xf>
    <xf numFmtId="0" fontId="33" fillId="0" borderId="0" xfId="41" applyFont="1" applyAlignment="1">
      <alignment vertical="center"/>
    </xf>
    <xf numFmtId="4" fontId="32" fillId="41" borderId="61" xfId="41" applyNumberFormat="1" applyFont="1" applyFill="1" applyBorder="1" applyAlignment="1">
      <alignment horizontal="center" vertical="center"/>
    </xf>
    <xf numFmtId="0" fontId="43" fillId="0" borderId="17" xfId="41" applyFont="1" applyBorder="1" applyAlignment="1">
      <alignment horizontal="center" vertical="center"/>
    </xf>
    <xf numFmtId="0" fontId="42" fillId="45" borderId="104" xfId="41" applyFont="1" applyFill="1" applyBorder="1" applyAlignment="1">
      <alignment wrapText="1"/>
    </xf>
    <xf numFmtId="0" fontId="42" fillId="45" borderId="105" xfId="41" applyFont="1" applyFill="1" applyBorder="1" applyAlignment="1">
      <alignment wrapText="1"/>
    </xf>
    <xf numFmtId="0" fontId="43" fillId="0" borderId="90" xfId="41" applyFont="1" applyBorder="1" applyAlignment="1">
      <alignment wrapText="1"/>
    </xf>
    <xf numFmtId="0" fontId="43" fillId="0" borderId="103" xfId="41" applyFont="1" applyBorder="1" applyAlignment="1">
      <alignment wrapText="1"/>
    </xf>
    <xf numFmtId="0" fontId="43" fillId="0" borderId="106" xfId="41" applyFont="1" applyBorder="1" applyAlignment="1">
      <alignment wrapText="1"/>
    </xf>
    <xf numFmtId="0" fontId="43" fillId="0" borderId="107" xfId="41" applyFont="1" applyBorder="1" applyAlignment="1">
      <alignment wrapText="1"/>
    </xf>
    <xf numFmtId="0" fontId="45" fillId="0" borderId="108" xfId="41" applyFont="1" applyBorder="1" applyAlignment="1">
      <alignment horizontal="left" wrapText="1" indent="1"/>
    </xf>
    <xf numFmtId="0" fontId="45" fillId="0" borderId="109" xfId="41" applyFont="1" applyBorder="1" applyAlignment="1">
      <alignment horizontal="left" wrapText="1" indent="1"/>
    </xf>
    <xf numFmtId="4" fontId="33" fillId="0" borderId="58" xfId="41" applyNumberFormat="1" applyFont="1" applyBorder="1" applyAlignment="1" applyProtection="1">
      <alignment horizontal="left" vertical="center" wrapText="1"/>
      <protection locked="0"/>
    </xf>
    <xf numFmtId="4" fontId="33" fillId="0" borderId="44" xfId="41" applyNumberFormat="1" applyFont="1" applyBorder="1" applyAlignment="1" applyProtection="1">
      <alignment horizontal="left" vertical="center" wrapText="1"/>
      <protection locked="0"/>
    </xf>
    <xf numFmtId="4" fontId="33" fillId="0" borderId="21" xfId="41" applyNumberFormat="1" applyFont="1" applyBorder="1" applyAlignment="1" applyProtection="1">
      <alignment horizontal="left" vertical="center" wrapText="1"/>
      <protection locked="0"/>
    </xf>
    <xf numFmtId="4" fontId="33" fillId="0" borderId="60" xfId="41" applyNumberFormat="1" applyFont="1" applyBorder="1" applyAlignment="1" applyProtection="1">
      <alignment horizontal="left" vertical="center" wrapText="1"/>
      <protection locked="0"/>
    </xf>
    <xf numFmtId="0" fontId="43" fillId="0" borderId="46" xfId="41" applyFont="1" applyBorder="1" applyAlignment="1">
      <alignment horizontal="left" vertical="center" wrapText="1"/>
    </xf>
    <xf numFmtId="0" fontId="43" fillId="0" borderId="23" xfId="41" applyFont="1" applyBorder="1" applyAlignment="1">
      <alignment horizontal="left" vertical="center" wrapText="1"/>
    </xf>
    <xf numFmtId="4" fontId="33" fillId="0" borderId="59" xfId="41" applyNumberFormat="1" applyFont="1" applyBorder="1" applyAlignment="1" applyProtection="1">
      <alignment horizontal="left" vertical="center" wrapText="1"/>
      <protection locked="0"/>
    </xf>
    <xf numFmtId="4" fontId="33" fillId="0" borderId="55" xfId="41" applyNumberFormat="1" applyFont="1" applyBorder="1" applyAlignment="1" applyProtection="1">
      <alignment horizontal="left" vertical="center" wrapText="1"/>
      <protection locked="0"/>
    </xf>
    <xf numFmtId="4" fontId="33" fillId="0" borderId="31" xfId="41" applyNumberFormat="1" applyFont="1" applyBorder="1" applyAlignment="1" applyProtection="1">
      <alignment horizontal="left" vertical="center" wrapText="1"/>
      <protection locked="0"/>
    </xf>
    <xf numFmtId="4" fontId="32" fillId="41" borderId="17" xfId="41" applyNumberFormat="1" applyFont="1" applyFill="1" applyBorder="1" applyAlignment="1">
      <alignment horizontal="center" vertical="center"/>
    </xf>
    <xf numFmtId="4" fontId="32" fillId="0" borderId="0" xfId="41" applyNumberFormat="1" applyFont="1" applyAlignment="1" applyProtection="1">
      <alignment horizontal="left" vertical="center"/>
      <protection locked="0"/>
    </xf>
    <xf numFmtId="0" fontId="43" fillId="0" borderId="0" xfId="41" applyFont="1" applyAlignment="1">
      <alignment horizontal="left" vertical="center"/>
    </xf>
    <xf numFmtId="4" fontId="32" fillId="44" borderId="43" xfId="41" applyNumberFormat="1" applyFont="1" applyFill="1" applyBorder="1" applyAlignment="1" applyProtection="1">
      <alignment horizontal="center" vertical="center"/>
      <protection locked="0"/>
    </xf>
    <xf numFmtId="4" fontId="32" fillId="44" borderId="57" xfId="41" applyNumberFormat="1" applyFont="1" applyFill="1" applyBorder="1" applyAlignment="1" applyProtection="1">
      <alignment horizontal="center" vertical="center"/>
      <protection locked="0"/>
    </xf>
    <xf numFmtId="4" fontId="32" fillId="44" borderId="67" xfId="41" applyNumberFormat="1" applyFont="1" applyFill="1" applyBorder="1" applyAlignment="1" applyProtection="1">
      <alignment horizontal="center" vertical="center"/>
      <protection locked="0"/>
    </xf>
    <xf numFmtId="4" fontId="32" fillId="44" borderId="71" xfId="41" applyNumberFormat="1" applyFont="1" applyFill="1" applyBorder="1" applyAlignment="1" applyProtection="1">
      <alignment horizontal="center" vertical="center"/>
      <protection locked="0"/>
    </xf>
    <xf numFmtId="4" fontId="32" fillId="44" borderId="16" xfId="41" applyNumberFormat="1" applyFont="1" applyFill="1" applyBorder="1" applyAlignment="1" applyProtection="1">
      <alignment horizontal="center" vertical="center"/>
      <protection locked="0"/>
    </xf>
    <xf numFmtId="4" fontId="32" fillId="44" borderId="15" xfId="41" applyNumberFormat="1" applyFont="1" applyFill="1" applyBorder="1" applyAlignment="1" applyProtection="1">
      <alignment horizontal="center" vertical="center"/>
      <protection locked="0"/>
    </xf>
    <xf numFmtId="4" fontId="31" fillId="44" borderId="56" xfId="41" applyNumberFormat="1" applyFont="1" applyFill="1" applyBorder="1" applyAlignment="1" applyProtection="1">
      <alignment horizontal="center" vertical="center" wrapText="1"/>
      <protection locked="0"/>
    </xf>
    <xf numFmtId="4" fontId="31" fillId="44" borderId="33" xfId="41" applyNumberFormat="1" applyFont="1" applyFill="1" applyBorder="1" applyAlignment="1" applyProtection="1">
      <alignment horizontal="center" vertical="center" wrapText="1"/>
      <protection locked="0"/>
    </xf>
    <xf numFmtId="4" fontId="31" fillId="44" borderId="61" xfId="41" applyNumberFormat="1" applyFont="1" applyFill="1" applyBorder="1" applyAlignment="1" applyProtection="1">
      <alignment horizontal="center" vertical="center"/>
      <protection locked="0"/>
    </xf>
    <xf numFmtId="4" fontId="31" fillId="44" borderId="42" xfId="41" applyNumberFormat="1" applyFont="1" applyFill="1" applyBorder="1" applyAlignment="1" applyProtection="1">
      <alignment horizontal="center" vertical="center"/>
      <protection locked="0"/>
    </xf>
    <xf numFmtId="4" fontId="31" fillId="44" borderId="17" xfId="41" applyNumberFormat="1" applyFont="1" applyFill="1" applyBorder="1" applyAlignment="1" applyProtection="1">
      <alignment horizontal="center" vertical="center"/>
      <protection locked="0"/>
    </xf>
    <xf numFmtId="4" fontId="32" fillId="0" borderId="60" xfId="41" applyNumberFormat="1" applyFont="1" applyBorder="1" applyAlignment="1" applyProtection="1">
      <alignment vertical="center" wrapText="1"/>
      <protection locked="0"/>
    </xf>
    <xf numFmtId="0" fontId="33" fillId="0" borderId="28" xfId="41" applyFont="1" applyBorder="1" applyAlignment="1">
      <alignment vertical="center"/>
    </xf>
    <xf numFmtId="4" fontId="32" fillId="0" borderId="72" xfId="41" applyNumberFormat="1" applyFont="1" applyBorder="1" applyAlignment="1" applyProtection="1">
      <alignment vertical="center" wrapText="1"/>
      <protection locked="0"/>
    </xf>
    <xf numFmtId="0" fontId="33" fillId="0" borderId="84" xfId="41" applyFont="1" applyBorder="1" applyAlignment="1">
      <alignment vertical="center"/>
    </xf>
    <xf numFmtId="4" fontId="32" fillId="44" borderId="58" xfId="41" applyNumberFormat="1" applyFont="1" applyFill="1" applyBorder="1" applyAlignment="1" applyProtection="1">
      <alignment vertical="center" wrapText="1"/>
      <protection locked="0"/>
    </xf>
    <xf numFmtId="0" fontId="33" fillId="0" borderId="85" xfId="41" applyFont="1" applyBorder="1" applyAlignment="1">
      <alignment vertical="center"/>
    </xf>
    <xf numFmtId="4" fontId="31" fillId="0" borderId="0" xfId="41" applyNumberFormat="1" applyFont="1" applyAlignment="1" applyProtection="1">
      <alignment horizontal="left" vertical="center"/>
      <protection locked="0"/>
    </xf>
    <xf numFmtId="4" fontId="32" fillId="44" borderId="61" xfId="41" applyNumberFormat="1" applyFont="1" applyFill="1" applyBorder="1" applyAlignment="1" applyProtection="1">
      <alignment horizontal="center" vertical="center" wrapText="1"/>
      <protection locked="0"/>
    </xf>
    <xf numFmtId="0" fontId="33" fillId="0" borderId="17" xfId="41" applyFont="1" applyBorder="1" applyAlignment="1">
      <alignment horizontal="center" vertical="center"/>
    </xf>
    <xf numFmtId="4" fontId="32" fillId="0" borderId="58" xfId="41" applyNumberFormat="1" applyFont="1" applyBorder="1" applyAlignment="1" applyProtection="1">
      <alignment vertical="center" wrapText="1"/>
      <protection locked="0"/>
    </xf>
    <xf numFmtId="4" fontId="37" fillId="0" borderId="60" xfId="41" applyNumberFormat="1" applyFont="1" applyBorder="1" applyAlignment="1" applyProtection="1">
      <alignment vertical="center" wrapText="1"/>
      <protection locked="0"/>
    </xf>
    <xf numFmtId="4" fontId="37" fillId="0" borderId="60" xfId="41" applyNumberFormat="1" applyFont="1" applyBorder="1" applyAlignment="1" applyProtection="1">
      <alignment horizontal="left" vertical="center" wrapText="1"/>
      <protection locked="0"/>
    </xf>
    <xf numFmtId="4" fontId="37" fillId="0" borderId="60" xfId="41" applyNumberFormat="1" applyFont="1" applyBorder="1" applyAlignment="1">
      <alignment horizontal="left" vertical="center" wrapText="1"/>
    </xf>
    <xf numFmtId="4" fontId="37" fillId="0" borderId="60" xfId="41" applyNumberFormat="1" applyFont="1" applyBorder="1" applyAlignment="1">
      <alignment horizontal="left" vertical="center"/>
    </xf>
    <xf numFmtId="4" fontId="34" fillId="0" borderId="72" xfId="41" applyNumberFormat="1" applyFont="1" applyBorder="1" applyAlignment="1" applyProtection="1">
      <alignment vertical="center" wrapText="1"/>
      <protection locked="0"/>
    </xf>
    <xf numFmtId="4" fontId="32" fillId="44" borderId="61" xfId="41" applyNumberFormat="1" applyFont="1" applyFill="1" applyBorder="1" applyAlignment="1" applyProtection="1">
      <alignment vertical="center" wrapText="1"/>
      <protection locked="0"/>
    </xf>
    <xf numFmtId="0" fontId="33" fillId="0" borderId="69" xfId="41" applyFont="1" applyBorder="1" applyAlignment="1">
      <alignment vertical="center"/>
    </xf>
    <xf numFmtId="4" fontId="31" fillId="44" borderId="61" xfId="41" applyNumberFormat="1" applyFont="1" applyFill="1" applyBorder="1" applyAlignment="1" applyProtection="1">
      <alignment vertical="center" wrapText="1"/>
      <protection locked="0"/>
    </xf>
    <xf numFmtId="4" fontId="31" fillId="41" borderId="17" xfId="41" applyNumberFormat="1" applyFont="1" applyFill="1" applyBorder="1" applyAlignment="1" applyProtection="1">
      <alignment vertical="center" wrapText="1"/>
      <protection locked="0"/>
    </xf>
    <xf numFmtId="4" fontId="30" fillId="0" borderId="72" xfId="41" applyNumberFormat="1" applyFont="1" applyBorder="1" applyAlignment="1" applyProtection="1">
      <alignment vertical="center" wrapText="1"/>
      <protection locked="0"/>
    </xf>
    <xf numFmtId="4" fontId="30" fillId="0" borderId="26" xfId="41" applyNumberFormat="1" applyFont="1" applyBorder="1" applyAlignment="1" applyProtection="1">
      <alignment vertical="center" wrapText="1"/>
      <protection locked="0"/>
    </xf>
    <xf numFmtId="4" fontId="30" fillId="0" borderId="58" xfId="41" applyNumberFormat="1" applyFont="1" applyBorder="1" applyAlignment="1" applyProtection="1">
      <alignment vertical="center" wrapText="1"/>
      <protection locked="0"/>
    </xf>
    <xf numFmtId="4" fontId="30" fillId="0" borderId="21" xfId="41" applyNumberFormat="1" applyFont="1" applyBorder="1" applyAlignment="1" applyProtection="1">
      <alignment vertical="center" wrapText="1"/>
      <protection locked="0"/>
    </xf>
    <xf numFmtId="4" fontId="30" fillId="0" borderId="60" xfId="41" applyNumberFormat="1" applyFont="1" applyBorder="1" applyAlignment="1" applyProtection="1">
      <alignment vertical="center" wrapText="1"/>
      <protection locked="0"/>
    </xf>
    <xf numFmtId="4" fontId="30" fillId="0" borderId="23" xfId="41" applyNumberFormat="1" applyFont="1" applyBorder="1" applyAlignment="1" applyProtection="1">
      <alignment vertical="center" wrapText="1"/>
      <protection locked="0"/>
    </xf>
    <xf numFmtId="4" fontId="32" fillId="44" borderId="61" xfId="41" applyNumberFormat="1" applyFont="1" applyFill="1" applyBorder="1" applyAlignment="1">
      <alignment horizontal="center" vertical="center" wrapText="1"/>
    </xf>
    <xf numFmtId="0" fontId="33" fillId="0" borderId="17" xfId="41" applyFont="1" applyBorder="1" applyAlignment="1">
      <alignment vertical="center"/>
    </xf>
    <xf numFmtId="0" fontId="33" fillId="0" borderId="42" xfId="41" applyFont="1" applyBorder="1" applyAlignment="1">
      <alignment horizontal="center" vertical="center" wrapText="1"/>
    </xf>
    <xf numFmtId="0" fontId="33" fillId="0" borderId="17" xfId="41" applyFont="1" applyBorder="1" applyAlignment="1">
      <alignment horizontal="center" vertical="center" wrapText="1"/>
    </xf>
    <xf numFmtId="4" fontId="31" fillId="41" borderId="61" xfId="41" applyNumberFormat="1" applyFont="1" applyFill="1" applyBorder="1" applyAlignment="1">
      <alignment horizontal="center" vertical="center" wrapText="1"/>
    </xf>
    <xf numFmtId="4" fontId="31" fillId="41" borderId="17" xfId="41" applyNumberFormat="1" applyFont="1" applyFill="1" applyBorder="1" applyAlignment="1">
      <alignment horizontal="center" vertical="center" wrapText="1"/>
    </xf>
    <xf numFmtId="4" fontId="30" fillId="0" borderId="58" xfId="41" applyNumberFormat="1" applyFont="1" applyBorder="1" applyAlignment="1">
      <alignment horizontal="left" vertical="center" wrapText="1"/>
    </xf>
    <xf numFmtId="4" fontId="30" fillId="0" borderId="21" xfId="41" applyNumberFormat="1" applyFont="1" applyBorder="1" applyAlignment="1">
      <alignment horizontal="left" vertical="center" wrapText="1"/>
    </xf>
    <xf numFmtId="4" fontId="30" fillId="0" borderId="72" xfId="41" applyNumberFormat="1" applyFont="1" applyBorder="1" applyAlignment="1">
      <alignment horizontal="left" vertical="center" wrapText="1"/>
    </xf>
    <xf numFmtId="4" fontId="30" fillId="0" borderId="26" xfId="41" applyNumberFormat="1" applyFont="1" applyBorder="1" applyAlignment="1">
      <alignment horizontal="left" vertical="center" wrapText="1"/>
    </xf>
    <xf numFmtId="4" fontId="31" fillId="44" borderId="61" xfId="41" applyNumberFormat="1" applyFont="1" applyFill="1" applyBorder="1" applyAlignment="1">
      <alignment horizontal="left" vertical="center" wrapText="1"/>
    </xf>
    <xf numFmtId="4" fontId="31" fillId="41" borderId="17" xfId="41" applyNumberFormat="1" applyFont="1" applyFill="1" applyBorder="1" applyAlignment="1">
      <alignment horizontal="left" vertical="center" wrapText="1"/>
    </xf>
    <xf numFmtId="4" fontId="31" fillId="0" borderId="60" xfId="41" applyNumberFormat="1" applyFont="1" applyBorder="1" applyAlignment="1" applyProtection="1">
      <alignment horizontal="justify" vertical="center"/>
      <protection locked="0"/>
    </xf>
    <xf numFmtId="4" fontId="31" fillId="0" borderId="23" xfId="41" applyNumberFormat="1" applyFont="1" applyBorder="1" applyAlignment="1" applyProtection="1">
      <alignment horizontal="justify" vertical="center"/>
      <protection locked="0"/>
    </xf>
    <xf numFmtId="4" fontId="31" fillId="0" borderId="72" xfId="41" applyNumberFormat="1" applyFont="1" applyBorder="1" applyAlignment="1" applyProtection="1">
      <alignment horizontal="justify" vertical="center"/>
      <protection locked="0"/>
    </xf>
    <xf numFmtId="4" fontId="31" fillId="0" borderId="26" xfId="41" applyNumberFormat="1" applyFont="1" applyBorder="1" applyAlignment="1" applyProtection="1">
      <alignment horizontal="justify" vertical="center"/>
      <protection locked="0"/>
    </xf>
    <xf numFmtId="4" fontId="31" fillId="41" borderId="61" xfId="41" applyNumberFormat="1" applyFont="1" applyFill="1" applyBorder="1" applyAlignment="1" applyProtection="1">
      <alignment horizontal="justify" vertical="center"/>
      <protection locked="0"/>
    </xf>
    <xf numFmtId="4" fontId="31" fillId="41" borderId="17" xfId="41" applyNumberFormat="1" applyFont="1" applyFill="1" applyBorder="1" applyAlignment="1" applyProtection="1">
      <alignment horizontal="justify" vertical="center"/>
      <protection locked="0"/>
    </xf>
    <xf numFmtId="4" fontId="32" fillId="41" borderId="61" xfId="41" applyNumberFormat="1" applyFont="1" applyFill="1" applyBorder="1" applyAlignment="1" applyProtection="1">
      <alignment horizontal="left" vertical="center" wrapText="1"/>
      <protection locked="0"/>
    </xf>
    <xf numFmtId="0" fontId="33" fillId="0" borderId="17" xfId="41" applyFont="1" applyBorder="1" applyAlignment="1">
      <alignment horizontal="left" vertical="center"/>
    </xf>
    <xf numFmtId="4" fontId="31" fillId="0" borderId="58" xfId="41" applyNumberFormat="1" applyFont="1" applyBorder="1" applyAlignment="1" applyProtection="1">
      <alignment horizontal="justify" vertical="center"/>
      <protection locked="0"/>
    </xf>
    <xf numFmtId="4" fontId="31" fillId="0" borderId="21" xfId="41" applyNumberFormat="1" applyFont="1" applyBorder="1" applyAlignment="1" applyProtection="1">
      <alignment horizontal="justify" vertical="center"/>
      <protection locked="0"/>
    </xf>
    <xf numFmtId="4" fontId="38" fillId="0" borderId="60" xfId="41" applyNumberFormat="1" applyFont="1" applyBorder="1" applyAlignment="1" applyProtection="1">
      <alignment horizontal="justify" vertical="center"/>
      <protection locked="0"/>
    </xf>
    <xf numFmtId="4" fontId="38" fillId="0" borderId="23" xfId="41" applyNumberFormat="1" applyFont="1" applyBorder="1" applyAlignment="1" applyProtection="1">
      <alignment horizontal="justify" vertical="center"/>
      <protection locked="0"/>
    </xf>
    <xf numFmtId="4" fontId="31" fillId="0" borderId="73" xfId="41" applyNumberFormat="1" applyFont="1" applyBorder="1" applyAlignment="1" applyProtection="1">
      <alignment horizontal="justify" vertical="center"/>
      <protection locked="0"/>
    </xf>
    <xf numFmtId="4" fontId="31" fillId="0" borderId="51" xfId="41" applyNumberFormat="1" applyFont="1" applyBorder="1" applyAlignment="1" applyProtection="1">
      <alignment horizontal="justify" vertical="center"/>
      <protection locked="0"/>
    </xf>
    <xf numFmtId="4" fontId="31" fillId="0" borderId="61" xfId="41" applyNumberFormat="1" applyFont="1" applyBorder="1" applyAlignment="1" applyProtection="1">
      <alignment vertical="center" wrapText="1"/>
      <protection locked="0"/>
    </xf>
    <xf numFmtId="4" fontId="38" fillId="0" borderId="58" xfId="41" applyNumberFormat="1" applyFont="1" applyBorder="1" applyAlignment="1" applyProtection="1">
      <alignment horizontal="left" vertical="center" wrapText="1"/>
      <protection locked="0"/>
    </xf>
    <xf numFmtId="4" fontId="38" fillId="0" borderId="60" xfId="41" applyNumberFormat="1" applyFont="1" applyBorder="1" applyAlignment="1" applyProtection="1">
      <alignment horizontal="left" vertical="center" wrapText="1"/>
      <protection locked="0"/>
    </xf>
    <xf numFmtId="4" fontId="38" fillId="0" borderId="60" xfId="41" applyNumberFormat="1" applyFont="1" applyBorder="1" applyAlignment="1" applyProtection="1">
      <alignment vertical="center" wrapText="1"/>
      <protection locked="0"/>
    </xf>
    <xf numFmtId="4" fontId="32" fillId="0" borderId="61" xfId="41" applyNumberFormat="1" applyFont="1" applyBorder="1" applyAlignment="1" applyProtection="1">
      <alignment vertical="center" wrapText="1"/>
      <protection locked="0"/>
    </xf>
    <xf numFmtId="4" fontId="38" fillId="0" borderId="60" xfId="41" applyNumberFormat="1" applyFont="1" applyBorder="1" applyAlignment="1">
      <alignment horizontal="left" vertical="center" wrapText="1"/>
    </xf>
    <xf numFmtId="4" fontId="35" fillId="0" borderId="0" xfId="41" applyNumberFormat="1" applyFont="1" applyAlignment="1">
      <alignment horizontal="left" vertical="center" wrapText="1"/>
    </xf>
    <xf numFmtId="0" fontId="33" fillId="0" borderId="0" xfId="41" applyFont="1" applyAlignment="1">
      <alignment horizontal="left" vertical="center" wrapText="1"/>
    </xf>
    <xf numFmtId="0" fontId="33" fillId="0" borderId="17" xfId="41" applyFont="1" applyBorder="1" applyAlignment="1">
      <alignment vertical="center" wrapText="1"/>
    </xf>
    <xf numFmtId="4" fontId="30" fillId="0" borderId="0" xfId="41" applyNumberFormat="1" applyFont="1" applyAlignment="1">
      <alignment vertical="center"/>
    </xf>
    <xf numFmtId="4" fontId="31" fillId="44" borderId="61" xfId="41" applyNumberFormat="1" applyFont="1" applyFill="1" applyBorder="1" applyAlignment="1" applyProtection="1">
      <alignment horizontal="left" vertical="center"/>
      <protection locked="0"/>
    </xf>
    <xf numFmtId="4" fontId="31" fillId="44" borderId="17" xfId="41" applyNumberFormat="1" applyFont="1" applyFill="1" applyBorder="1" applyAlignment="1" applyProtection="1">
      <alignment horizontal="left" vertical="center"/>
      <protection locked="0"/>
    </xf>
    <xf numFmtId="4" fontId="30" fillId="0" borderId="60" xfId="41" applyNumberFormat="1" applyFont="1" applyBorder="1" applyAlignment="1" applyProtection="1">
      <alignment horizontal="left" vertical="center"/>
      <protection locked="0"/>
    </xf>
    <xf numFmtId="4" fontId="30" fillId="0" borderId="46" xfId="41" applyNumberFormat="1" applyFont="1" applyBorder="1" applyAlignment="1" applyProtection="1">
      <alignment horizontal="left" vertical="center"/>
      <protection locked="0"/>
    </xf>
    <xf numFmtId="4" fontId="30" fillId="0" borderId="72" xfId="41" applyNumberFormat="1" applyFont="1" applyBorder="1" applyAlignment="1" applyProtection="1">
      <alignment horizontal="left" vertical="center"/>
      <protection locked="0"/>
    </xf>
    <xf numFmtId="4" fontId="30" fillId="0" borderId="74" xfId="41" applyNumberFormat="1" applyFont="1" applyBorder="1" applyAlignment="1" applyProtection="1">
      <alignment horizontal="left" vertical="center"/>
      <protection locked="0"/>
    </xf>
    <xf numFmtId="4" fontId="33" fillId="0" borderId="60" xfId="41" applyNumberFormat="1" applyFont="1" applyBorder="1" applyAlignment="1" applyProtection="1">
      <alignment horizontal="left" vertical="center"/>
      <protection locked="0"/>
    </xf>
    <xf numFmtId="4" fontId="33" fillId="0" borderId="46" xfId="41" applyNumberFormat="1" applyFont="1" applyBorder="1" applyAlignment="1" applyProtection="1">
      <alignment horizontal="left" vertical="center"/>
      <protection locked="0"/>
    </xf>
    <xf numFmtId="4" fontId="30" fillId="0" borderId="60" xfId="41" applyNumberFormat="1" applyFont="1" applyBorder="1" applyAlignment="1" applyProtection="1">
      <alignment horizontal="left" vertical="center" wrapText="1"/>
      <protection locked="0"/>
    </xf>
    <xf numFmtId="4" fontId="30" fillId="0" borderId="46" xfId="41" applyNumberFormat="1" applyFont="1" applyBorder="1" applyAlignment="1" applyProtection="1">
      <alignment horizontal="left" vertical="center" wrapText="1"/>
      <protection locked="0"/>
    </xf>
    <xf numFmtId="4" fontId="30" fillId="0" borderId="23" xfId="41" applyNumberFormat="1" applyFont="1" applyBorder="1" applyAlignment="1" applyProtection="1">
      <alignment horizontal="left" vertical="center"/>
      <protection locked="0"/>
    </xf>
    <xf numFmtId="4" fontId="30" fillId="0" borderId="72" xfId="41" applyNumberFormat="1" applyFont="1" applyBorder="1" applyAlignment="1" applyProtection="1">
      <alignment horizontal="left" vertical="center" wrapText="1"/>
      <protection locked="0"/>
    </xf>
    <xf numFmtId="4" fontId="30" fillId="0" borderId="26" xfId="41" applyNumberFormat="1" applyFont="1" applyBorder="1" applyAlignment="1" applyProtection="1">
      <alignment horizontal="left" vertical="center" wrapText="1"/>
      <protection locked="0"/>
    </xf>
    <xf numFmtId="4" fontId="32" fillId="41" borderId="61" xfId="41" applyNumberFormat="1" applyFont="1" applyFill="1" applyBorder="1" applyAlignment="1" applyProtection="1">
      <alignment vertical="center"/>
      <protection locked="0"/>
    </xf>
    <xf numFmtId="4" fontId="32" fillId="41" borderId="17" xfId="41" applyNumberFormat="1" applyFont="1" applyFill="1" applyBorder="1" applyAlignment="1" applyProtection="1">
      <alignment vertical="center"/>
      <protection locked="0"/>
    </xf>
    <xf numFmtId="4" fontId="33" fillId="0" borderId="23" xfId="41" applyNumberFormat="1" applyFont="1" applyBorder="1" applyAlignment="1" applyProtection="1">
      <alignment horizontal="left" vertical="center"/>
      <protection locked="0"/>
    </xf>
    <xf numFmtId="4" fontId="30" fillId="0" borderId="23" xfId="41" applyNumberFormat="1" applyFont="1" applyBorder="1" applyAlignment="1" applyProtection="1">
      <alignment horizontal="left" vertical="center" wrapText="1"/>
      <protection locked="0"/>
    </xf>
    <xf numFmtId="4" fontId="38" fillId="0" borderId="23" xfId="41" applyNumberFormat="1" applyFont="1" applyBorder="1" applyAlignment="1" applyProtection="1">
      <alignment vertical="center" wrapText="1"/>
      <protection locked="0"/>
    </xf>
    <xf numFmtId="4" fontId="31" fillId="0" borderId="60" xfId="41" applyNumberFormat="1" applyFont="1" applyBorder="1" applyAlignment="1" applyProtection="1">
      <alignment vertical="center"/>
      <protection locked="0"/>
    </xf>
    <xf numFmtId="4" fontId="31" fillId="0" borderId="23" xfId="41" applyNumberFormat="1" applyFont="1" applyBorder="1" applyAlignment="1" applyProtection="1">
      <alignment vertical="center"/>
      <protection locked="0"/>
    </xf>
    <xf numFmtId="4" fontId="38" fillId="0" borderId="60" xfId="41" applyNumberFormat="1" applyFont="1" applyBorder="1" applyAlignment="1" applyProtection="1">
      <alignment horizontal="left" vertical="center"/>
      <protection locked="0"/>
    </xf>
    <xf numFmtId="4" fontId="38" fillId="0" borderId="23" xfId="41" applyNumberFormat="1" applyFont="1" applyBorder="1" applyAlignment="1" applyProtection="1">
      <alignment horizontal="left" vertical="center"/>
      <protection locked="0"/>
    </xf>
    <xf numFmtId="4" fontId="31" fillId="44" borderId="61" xfId="41" applyNumberFormat="1" applyFont="1" applyFill="1" applyBorder="1" applyAlignment="1" applyProtection="1">
      <alignment horizontal="center" vertical="center" wrapText="1"/>
      <protection locked="0"/>
    </xf>
    <xf numFmtId="4" fontId="31" fillId="44" borderId="17" xfId="41" applyNumberFormat="1" applyFont="1" applyFill="1" applyBorder="1" applyAlignment="1" applyProtection="1">
      <alignment horizontal="center" vertical="center" wrapText="1"/>
      <protection locked="0"/>
    </xf>
    <xf numFmtId="4" fontId="31" fillId="0" borderId="58" xfId="41" applyNumberFormat="1" applyFont="1" applyBorder="1" applyAlignment="1" applyProtection="1">
      <alignment vertical="center"/>
      <protection locked="0"/>
    </xf>
    <xf numFmtId="4" fontId="31" fillId="0" borderId="21" xfId="41" applyNumberFormat="1" applyFont="1" applyBorder="1" applyAlignment="1" applyProtection="1">
      <alignment vertical="center"/>
      <protection locked="0"/>
    </xf>
    <xf numFmtId="4" fontId="38" fillId="0" borderId="60" xfId="41" applyNumberFormat="1" applyFont="1" applyBorder="1" applyAlignment="1" applyProtection="1">
      <alignment vertical="center"/>
      <protection locked="0"/>
    </xf>
    <xf numFmtId="4" fontId="38" fillId="0" borderId="23" xfId="41" applyNumberFormat="1" applyFont="1" applyBorder="1" applyAlignment="1" applyProtection="1">
      <alignment vertical="center"/>
      <protection locked="0"/>
    </xf>
    <xf numFmtId="0" fontId="33" fillId="0" borderId="0" xfId="41" applyFont="1" applyAlignment="1">
      <alignment horizontal="left" vertical="center"/>
    </xf>
    <xf numFmtId="4" fontId="30" fillId="0" borderId="61" xfId="41" applyNumberFormat="1" applyFont="1" applyBorder="1" applyAlignment="1">
      <alignment vertical="center" wrapText="1"/>
    </xf>
    <xf numFmtId="0" fontId="33" fillId="0" borderId="0" xfId="41" applyFont="1" applyAlignment="1">
      <alignment wrapText="1"/>
    </xf>
    <xf numFmtId="4" fontId="32" fillId="0" borderId="0" xfId="41" applyNumberFormat="1" applyFont="1" applyAlignment="1" applyProtection="1">
      <alignment horizontal="left" vertical="center" wrapText="1"/>
      <protection locked="0"/>
    </xf>
    <xf numFmtId="4" fontId="38" fillId="0" borderId="72" xfId="41" applyNumberFormat="1" applyFont="1" applyBorder="1" applyAlignment="1" applyProtection="1">
      <alignment horizontal="left" vertical="center" wrapText="1"/>
      <protection locked="0"/>
    </xf>
    <xf numFmtId="4" fontId="38" fillId="0" borderId="26" xfId="41" applyNumberFormat="1" applyFont="1" applyBorder="1" applyAlignment="1" applyProtection="1">
      <alignment horizontal="left" vertical="center" wrapText="1"/>
      <protection locked="0"/>
    </xf>
    <xf numFmtId="4" fontId="32" fillId="41" borderId="61" xfId="41" applyNumberFormat="1" applyFont="1" applyFill="1" applyBorder="1" applyAlignment="1">
      <alignment horizontal="left" vertical="center"/>
    </xf>
    <xf numFmtId="4" fontId="32" fillId="41" borderId="17" xfId="41" applyNumberFormat="1" applyFont="1" applyFill="1" applyBorder="1" applyAlignment="1">
      <alignment horizontal="left" vertical="center"/>
    </xf>
    <xf numFmtId="4" fontId="30" fillId="0" borderId="60" xfId="41" applyNumberFormat="1" applyFont="1" applyBorder="1" applyAlignment="1" applyProtection="1">
      <alignment horizontal="justify" vertical="center"/>
      <protection locked="0"/>
    </xf>
    <xf numFmtId="4" fontId="30" fillId="0" borderId="23" xfId="41" applyNumberFormat="1" applyFont="1" applyBorder="1" applyAlignment="1" applyProtection="1">
      <alignment horizontal="justify" vertical="center"/>
      <protection locked="0"/>
    </xf>
    <xf numFmtId="4" fontId="32" fillId="44" borderId="17" xfId="41" applyNumberFormat="1" applyFont="1" applyFill="1" applyBorder="1" applyAlignment="1" applyProtection="1">
      <alignment horizontal="center" vertical="center" wrapText="1"/>
      <protection locked="0"/>
    </xf>
    <xf numFmtId="4" fontId="31" fillId="0" borderId="58" xfId="41" applyNumberFormat="1" applyFont="1" applyBorder="1" applyAlignment="1" applyProtection="1">
      <alignment horizontal="left" vertical="center" wrapText="1"/>
      <protection locked="0"/>
    </xf>
    <xf numFmtId="4" fontId="31" fillId="0" borderId="21" xfId="41" applyNumberFormat="1" applyFont="1" applyBorder="1" applyAlignment="1" applyProtection="1">
      <alignment horizontal="left" vertical="center" wrapText="1"/>
      <protection locked="0"/>
    </xf>
    <xf numFmtId="4" fontId="31" fillId="0" borderId="60" xfId="41" applyNumberFormat="1" applyFont="1" applyBorder="1" applyAlignment="1" applyProtection="1">
      <alignment horizontal="left" vertical="center" wrapText="1"/>
      <protection locked="0"/>
    </xf>
    <xf numFmtId="4" fontId="31" fillId="0" borderId="23" xfId="41" applyNumberFormat="1" applyFont="1" applyBorder="1" applyAlignment="1" applyProtection="1">
      <alignment horizontal="left" vertical="center" wrapText="1"/>
      <protection locked="0"/>
    </xf>
    <xf numFmtId="4" fontId="32" fillId="44" borderId="42" xfId="41" applyNumberFormat="1" applyFont="1" applyFill="1" applyBorder="1" applyAlignment="1" applyProtection="1">
      <alignment horizontal="center" vertical="center" wrapText="1"/>
      <protection locked="0"/>
    </xf>
    <xf numFmtId="4" fontId="31" fillId="0" borderId="61" xfId="41" applyNumberFormat="1" applyFont="1" applyBorder="1" applyAlignment="1">
      <alignment horizontal="center" vertical="center"/>
    </xf>
    <xf numFmtId="4" fontId="31" fillId="0" borderId="17" xfId="41" applyNumberFormat="1" applyFont="1" applyBorder="1" applyAlignment="1">
      <alignment horizontal="center" vertical="center"/>
    </xf>
    <xf numFmtId="4" fontId="32" fillId="0" borderId="0" xfId="41" applyNumberFormat="1" applyFont="1" applyAlignment="1">
      <alignment horizontal="left" vertical="center" wrapText="1"/>
    </xf>
    <xf numFmtId="4" fontId="33" fillId="0" borderId="0" xfId="41" applyNumberFormat="1" applyFont="1" applyAlignment="1">
      <alignment horizontal="center" vertical="center" wrapText="1"/>
    </xf>
    <xf numFmtId="4" fontId="38" fillId="0" borderId="23" xfId="41" applyNumberFormat="1" applyFont="1" applyBorder="1" applyAlignment="1" applyProtection="1">
      <alignment horizontal="left" vertical="center" wrapText="1"/>
      <protection locked="0"/>
    </xf>
    <xf numFmtId="4" fontId="32" fillId="41" borderId="17" xfId="41" applyNumberFormat="1" applyFont="1" applyFill="1" applyBorder="1" applyAlignment="1">
      <alignment horizontal="center" vertical="center" wrapText="1"/>
    </xf>
    <xf numFmtId="4" fontId="33" fillId="0" borderId="58" xfId="41" applyNumberFormat="1" applyFont="1" applyBorder="1" applyAlignment="1">
      <alignment vertical="center" wrapText="1"/>
    </xf>
    <xf numFmtId="4" fontId="33" fillId="0" borderId="21" xfId="41" applyNumberFormat="1" applyFont="1" applyBorder="1" applyAlignment="1">
      <alignment vertical="center" wrapText="1"/>
    </xf>
    <xf numFmtId="4" fontId="33" fillId="0" borderId="60" xfId="41" applyNumberFormat="1" applyFont="1" applyBorder="1" applyAlignment="1">
      <alignment vertical="center" wrapText="1"/>
    </xf>
    <xf numFmtId="4" fontId="33" fillId="0" borderId="46" xfId="41" applyNumberFormat="1" applyFont="1" applyBorder="1" applyAlignment="1">
      <alignment vertical="center" wrapText="1"/>
    </xf>
    <xf numFmtId="4" fontId="33" fillId="0" borderId="73" xfId="41" applyNumberFormat="1" applyFont="1" applyBorder="1" applyAlignment="1">
      <alignment vertical="center" wrapText="1"/>
    </xf>
    <xf numFmtId="4" fontId="33" fillId="0" borderId="50" xfId="41" applyNumberFormat="1" applyFont="1" applyBorder="1" applyAlignment="1">
      <alignment vertical="center" wrapText="1"/>
    </xf>
    <xf numFmtId="4" fontId="33" fillId="0" borderId="59" xfId="41" applyNumberFormat="1" applyFont="1" applyBorder="1" applyAlignment="1">
      <alignment vertical="center" wrapText="1"/>
    </xf>
    <xf numFmtId="4" fontId="33" fillId="0" borderId="55" xfId="41" applyNumberFormat="1" applyFont="1" applyBorder="1" applyAlignment="1">
      <alignment vertical="center" wrapText="1"/>
    </xf>
    <xf numFmtId="4" fontId="33" fillId="0" borderId="72" xfId="41" applyNumberFormat="1" applyFont="1" applyBorder="1" applyAlignment="1">
      <alignment vertical="center" wrapText="1"/>
    </xf>
    <xf numFmtId="4" fontId="33" fillId="0" borderId="74" xfId="41" applyNumberFormat="1" applyFont="1" applyBorder="1" applyAlignment="1">
      <alignment vertical="center" wrapText="1"/>
    </xf>
    <xf numFmtId="4" fontId="31" fillId="0" borderId="72" xfId="41" applyNumberFormat="1" applyFont="1" applyBorder="1" applyAlignment="1" applyProtection="1">
      <alignment horizontal="left" vertical="center" wrapText="1"/>
      <protection locked="0"/>
    </xf>
    <xf numFmtId="4" fontId="31" fillId="0" borderId="26" xfId="41" applyNumberFormat="1" applyFont="1" applyBorder="1" applyAlignment="1" applyProtection="1">
      <alignment horizontal="left" vertical="center" wrapText="1"/>
      <protection locked="0"/>
    </xf>
    <xf numFmtId="4" fontId="31" fillId="41" borderId="61" xfId="41" applyNumberFormat="1" applyFont="1" applyFill="1" applyBorder="1" applyAlignment="1" applyProtection="1">
      <alignment horizontal="justify" vertical="center" wrapText="1"/>
      <protection locked="0"/>
    </xf>
    <xf numFmtId="4" fontId="31" fillId="41" borderId="17" xfId="41" applyNumberFormat="1" applyFont="1" applyFill="1" applyBorder="1" applyAlignment="1" applyProtection="1">
      <alignment horizontal="justify" vertical="center" wrapText="1"/>
      <protection locked="0"/>
    </xf>
    <xf numFmtId="4" fontId="32" fillId="0" borderId="42" xfId="41" applyNumberFormat="1" applyFont="1" applyBorder="1" applyAlignment="1" applyProtection="1">
      <alignment vertical="center" wrapText="1"/>
      <protection locked="0"/>
    </xf>
    <xf numFmtId="4" fontId="32" fillId="0" borderId="17" xfId="41" applyNumberFormat="1" applyFont="1" applyBorder="1" applyAlignment="1" applyProtection="1">
      <alignment vertical="center" wrapText="1"/>
      <protection locked="0"/>
    </xf>
    <xf numFmtId="4" fontId="30" fillId="0" borderId="58" xfId="41" applyNumberFormat="1" applyFont="1" applyBorder="1" applyAlignment="1" applyProtection="1">
      <alignment vertical="center"/>
      <protection locked="0"/>
    </xf>
    <xf numFmtId="4" fontId="30" fillId="0" borderId="44" xfId="41" applyNumberFormat="1" applyFont="1" applyBorder="1" applyAlignment="1" applyProtection="1">
      <alignment vertical="center"/>
      <protection locked="0"/>
    </xf>
    <xf numFmtId="4" fontId="30" fillId="0" borderId="21" xfId="41" applyNumberFormat="1" applyFont="1" applyBorder="1" applyAlignment="1" applyProtection="1">
      <alignment vertical="center"/>
      <protection locked="0"/>
    </xf>
    <xf numFmtId="4" fontId="30" fillId="0" borderId="60" xfId="41" applyNumberFormat="1" applyFont="1" applyBorder="1" applyAlignment="1" applyProtection="1">
      <alignment vertical="center"/>
      <protection locked="0"/>
    </xf>
    <xf numFmtId="4" fontId="30" fillId="0" borderId="46" xfId="41" applyNumberFormat="1" applyFont="1" applyBorder="1" applyAlignment="1" applyProtection="1">
      <alignment vertical="center"/>
      <protection locked="0"/>
    </xf>
    <xf numFmtId="4" fontId="30" fillId="0" borderId="23" xfId="41" applyNumberFormat="1" applyFont="1" applyBorder="1" applyAlignment="1" applyProtection="1">
      <alignment vertical="center"/>
      <protection locked="0"/>
    </xf>
    <xf numFmtId="0" fontId="33" fillId="0" borderId="42" xfId="41" applyFont="1" applyBorder="1" applyAlignment="1">
      <alignment horizontal="left" vertical="center" wrapText="1"/>
    </xf>
    <xf numFmtId="0" fontId="33" fillId="0" borderId="42" xfId="41" applyFont="1" applyBorder="1" applyAlignment="1">
      <alignment vertical="center"/>
    </xf>
    <xf numFmtId="4" fontId="31" fillId="44" borderId="71" xfId="41" applyNumberFormat="1" applyFont="1" applyFill="1" applyBorder="1" applyAlignment="1">
      <alignment horizontal="center" vertical="center"/>
    </xf>
    <xf numFmtId="4" fontId="31" fillId="44" borderId="15" xfId="41" applyNumberFormat="1" applyFont="1" applyFill="1" applyBorder="1" applyAlignment="1">
      <alignment horizontal="center" vertical="center"/>
    </xf>
    <xf numFmtId="4" fontId="31" fillId="44" borderId="61" xfId="41" applyNumberFormat="1" applyFont="1" applyFill="1" applyBorder="1" applyAlignment="1">
      <alignment horizontal="center" vertical="center"/>
    </xf>
    <xf numFmtId="4" fontId="31" fillId="44" borderId="17" xfId="41" applyNumberFormat="1" applyFont="1" applyFill="1" applyBorder="1" applyAlignment="1">
      <alignment horizontal="center" vertical="center"/>
    </xf>
    <xf numFmtId="4" fontId="30" fillId="0" borderId="61" xfId="41" applyNumberFormat="1" applyFont="1" applyBorder="1" applyAlignment="1">
      <alignment horizontal="right" vertical="center"/>
    </xf>
    <xf numFmtId="4" fontId="30" fillId="0" borderId="17" xfId="41" applyNumberFormat="1" applyFont="1" applyBorder="1" applyAlignment="1">
      <alignment horizontal="right" vertical="center"/>
    </xf>
    <xf numFmtId="4" fontId="30" fillId="0" borderId="71" xfId="41" applyNumberFormat="1" applyFont="1" applyBorder="1" applyAlignment="1">
      <alignment horizontal="right" vertical="center"/>
    </xf>
    <xf numFmtId="4" fontId="30" fillId="0" borderId="15" xfId="41" applyNumberFormat="1" applyFont="1" applyBorder="1" applyAlignment="1">
      <alignment horizontal="right" vertical="center"/>
    </xf>
    <xf numFmtId="4" fontId="32" fillId="0" borderId="61" xfId="41" applyNumberFormat="1" applyFont="1" applyBorder="1" applyAlignment="1" applyProtection="1">
      <alignment horizontal="left" vertical="center" wrapText="1"/>
      <protection locked="0"/>
    </xf>
    <xf numFmtId="4" fontId="32" fillId="0" borderId="42" xfId="41" applyNumberFormat="1" applyFont="1" applyBorder="1" applyAlignment="1" applyProtection="1">
      <alignment horizontal="left" vertical="center" wrapText="1"/>
      <protection locked="0"/>
    </xf>
    <xf numFmtId="4" fontId="32" fillId="0" borderId="17" xfId="41" applyNumberFormat="1" applyFont="1" applyBorder="1" applyAlignment="1" applyProtection="1">
      <alignment horizontal="left" vertical="center" wrapText="1"/>
      <protection locked="0"/>
    </xf>
    <xf numFmtId="4" fontId="38" fillId="0" borderId="60" xfId="41" applyNumberFormat="1" applyFont="1" applyBorder="1" applyAlignment="1" applyProtection="1">
      <alignment horizontal="left" vertical="center" indent="1"/>
      <protection locked="0"/>
    </xf>
    <xf numFmtId="4" fontId="38" fillId="0" borderId="46" xfId="41" applyNumberFormat="1" applyFont="1" applyBorder="1" applyAlignment="1" applyProtection="1">
      <alignment horizontal="left" vertical="center" indent="1"/>
      <protection locked="0"/>
    </xf>
    <xf numFmtId="4" fontId="38" fillId="0" borderId="23" xfId="41" applyNumberFormat="1" applyFont="1" applyBorder="1" applyAlignment="1" applyProtection="1">
      <alignment horizontal="left" vertical="center" indent="1"/>
      <protection locked="0"/>
    </xf>
    <xf numFmtId="4" fontId="33" fillId="0" borderId="60" xfId="41" applyNumberFormat="1" applyFont="1" applyBorder="1" applyAlignment="1" applyProtection="1">
      <alignment vertical="center"/>
      <protection locked="0"/>
    </xf>
    <xf numFmtId="4" fontId="33" fillId="0" borderId="46" xfId="41" applyNumberFormat="1" applyFont="1" applyBorder="1" applyAlignment="1" applyProtection="1">
      <alignment vertical="center"/>
      <protection locked="0"/>
    </xf>
    <xf numFmtId="4" fontId="33" fillId="0" borderId="23" xfId="41" applyNumberFormat="1" applyFont="1" applyBorder="1" applyAlignment="1" applyProtection="1">
      <alignment vertical="center"/>
      <protection locked="0"/>
    </xf>
    <xf numFmtId="4" fontId="30" fillId="0" borderId="46" xfId="41" applyNumberFormat="1" applyFont="1" applyBorder="1" applyAlignment="1" applyProtection="1">
      <alignment vertical="center" wrapText="1"/>
      <protection locked="0"/>
    </xf>
    <xf numFmtId="4" fontId="30" fillId="0" borderId="74" xfId="41" applyNumberFormat="1" applyFont="1" applyBorder="1" applyAlignment="1" applyProtection="1">
      <alignment vertical="center" wrapText="1"/>
      <protection locked="0"/>
    </xf>
    <xf numFmtId="4" fontId="38" fillId="0" borderId="60" xfId="41" applyNumberFormat="1" applyFont="1" applyBorder="1" applyAlignment="1" applyProtection="1">
      <alignment horizontal="left" vertical="center" wrapText="1" indent="1"/>
      <protection locked="0"/>
    </xf>
    <xf numFmtId="4" fontId="38" fillId="0" borderId="46" xfId="41" applyNumberFormat="1" applyFont="1" applyBorder="1" applyAlignment="1" applyProtection="1">
      <alignment horizontal="left" vertical="center" wrapText="1" indent="1"/>
      <protection locked="0"/>
    </xf>
    <xf numFmtId="4" fontId="38" fillId="0" borderId="23" xfId="41" applyNumberFormat="1" applyFont="1" applyBorder="1" applyAlignment="1" applyProtection="1">
      <alignment horizontal="left" vertical="center" wrapText="1" indent="1"/>
      <protection locked="0"/>
    </xf>
    <xf numFmtId="4" fontId="38" fillId="0" borderId="59" xfId="41" applyNumberFormat="1" applyFont="1" applyBorder="1" applyAlignment="1" applyProtection="1">
      <alignment horizontal="left" vertical="center" wrapText="1" indent="1"/>
      <protection locked="0"/>
    </xf>
    <xf numFmtId="4" fontId="38" fillId="0" borderId="55" xfId="41" applyNumberFormat="1" applyFont="1" applyBorder="1" applyAlignment="1" applyProtection="1">
      <alignment horizontal="left" vertical="center" wrapText="1" indent="1"/>
      <protection locked="0"/>
    </xf>
    <xf numFmtId="4" fontId="38" fillId="0" borderId="31" xfId="41" applyNumberFormat="1" applyFont="1" applyBorder="1" applyAlignment="1" applyProtection="1">
      <alignment horizontal="left" vertical="center" wrapText="1" indent="1"/>
      <protection locked="0"/>
    </xf>
    <xf numFmtId="4" fontId="38" fillId="0" borderId="72" xfId="41" applyNumberFormat="1" applyFont="1" applyBorder="1" applyAlignment="1" applyProtection="1">
      <alignment horizontal="left" vertical="center" wrapText="1" indent="1"/>
      <protection locked="0"/>
    </xf>
    <xf numFmtId="4" fontId="38" fillId="0" borderId="74" xfId="41" applyNumberFormat="1" applyFont="1" applyBorder="1" applyAlignment="1" applyProtection="1">
      <alignment horizontal="left" vertical="center" wrapText="1" indent="1"/>
      <protection locked="0"/>
    </xf>
    <xf numFmtId="4" fontId="38" fillId="0" borderId="26" xfId="41" applyNumberFormat="1" applyFont="1" applyBorder="1" applyAlignment="1" applyProtection="1">
      <alignment horizontal="left" vertical="center" wrapText="1" indent="1"/>
      <protection locked="0"/>
    </xf>
    <xf numFmtId="4" fontId="31" fillId="44" borderId="61" xfId="41" applyNumberFormat="1" applyFont="1" applyFill="1" applyBorder="1" applyAlignment="1" applyProtection="1">
      <alignment vertical="center"/>
      <protection locked="0"/>
    </xf>
    <xf numFmtId="4" fontId="31" fillId="44" borderId="42" xfId="41" applyNumberFormat="1" applyFont="1" applyFill="1" applyBorder="1" applyAlignment="1" applyProtection="1">
      <alignment vertical="center"/>
      <protection locked="0"/>
    </xf>
    <xf numFmtId="4" fontId="31" fillId="44" borderId="17" xfId="41" applyNumberFormat="1" applyFont="1" applyFill="1" applyBorder="1" applyAlignment="1" applyProtection="1">
      <alignment vertical="center"/>
      <protection locked="0"/>
    </xf>
    <xf numFmtId="4" fontId="31" fillId="44" borderId="43" xfId="41" applyNumberFormat="1" applyFont="1" applyFill="1" applyBorder="1" applyAlignment="1" applyProtection="1">
      <alignment horizontal="center" vertical="center"/>
      <protection locked="0"/>
    </xf>
    <xf numFmtId="4" fontId="31" fillId="44" borderId="67" xfId="41" applyNumberFormat="1" applyFont="1" applyFill="1" applyBorder="1" applyAlignment="1" applyProtection="1">
      <alignment horizontal="center" vertical="center"/>
      <protection locked="0"/>
    </xf>
    <xf numFmtId="0" fontId="43" fillId="44" borderId="71" xfId="41" applyFont="1" applyFill="1" applyBorder="1" applyAlignment="1">
      <alignment horizontal="center" vertical="center"/>
    </xf>
    <xf numFmtId="0" fontId="43" fillId="44" borderId="15" xfId="41" applyFont="1" applyFill="1" applyBorder="1" applyAlignment="1">
      <alignment horizontal="center" vertical="center"/>
    </xf>
    <xf numFmtId="4" fontId="30" fillId="0" borderId="26" xfId="41" applyNumberFormat="1" applyFont="1" applyBorder="1" applyAlignment="1" applyProtection="1">
      <alignment horizontal="left" vertical="center"/>
      <protection locked="0"/>
    </xf>
    <xf numFmtId="4" fontId="30" fillId="0" borderId="58" xfId="41" applyNumberFormat="1" applyFont="1" applyBorder="1" applyAlignment="1" applyProtection="1">
      <alignment horizontal="left" vertical="center"/>
      <protection locked="0"/>
    </xf>
    <xf numFmtId="4" fontId="30" fillId="0" borderId="21" xfId="41" applyNumberFormat="1" applyFont="1" applyBorder="1" applyAlignment="1" applyProtection="1">
      <alignment horizontal="left" vertical="center"/>
      <protection locked="0"/>
    </xf>
    <xf numFmtId="4" fontId="32" fillId="0" borderId="71" xfId="41" applyNumberFormat="1" applyFont="1" applyBorder="1" applyAlignment="1" applyProtection="1">
      <alignment vertical="center"/>
      <protection locked="0"/>
    </xf>
    <xf numFmtId="4" fontId="32" fillId="0" borderId="16" xfId="41" applyNumberFormat="1" applyFont="1" applyBorder="1" applyAlignment="1" applyProtection="1">
      <alignment vertical="center"/>
      <protection locked="0"/>
    </xf>
    <xf numFmtId="4" fontId="32" fillId="0" borderId="15" xfId="41" applyNumberFormat="1" applyFont="1" applyBorder="1" applyAlignment="1" applyProtection="1">
      <alignment vertical="center"/>
      <protection locked="0"/>
    </xf>
    <xf numFmtId="4" fontId="37" fillId="0" borderId="58" xfId="41" applyNumberFormat="1" applyFont="1" applyBorder="1" applyAlignment="1" applyProtection="1">
      <alignment vertical="center"/>
      <protection locked="0"/>
    </xf>
    <xf numFmtId="4" fontId="37" fillId="0" borderId="44" xfId="41" applyNumberFormat="1" applyFont="1" applyBorder="1" applyAlignment="1" applyProtection="1">
      <alignment vertical="center"/>
      <protection locked="0"/>
    </xf>
    <xf numFmtId="4" fontId="37" fillId="0" borderId="21" xfId="41" applyNumberFormat="1" applyFont="1" applyBorder="1" applyAlignment="1" applyProtection="1">
      <alignment vertical="center"/>
      <protection locked="0"/>
    </xf>
    <xf numFmtId="4" fontId="37" fillId="0" borderId="60" xfId="41" applyNumberFormat="1" applyFont="1" applyBorder="1" applyAlignment="1" applyProtection="1">
      <alignment vertical="center"/>
      <protection locked="0"/>
    </xf>
    <xf numFmtId="4" fontId="37" fillId="0" borderId="46" xfId="41" applyNumberFormat="1" applyFont="1" applyBorder="1" applyAlignment="1" applyProtection="1">
      <alignment vertical="center"/>
      <protection locked="0"/>
    </xf>
    <xf numFmtId="4" fontId="37" fillId="0" borderId="23" xfId="41" applyNumberFormat="1" applyFont="1" applyBorder="1" applyAlignment="1" applyProtection="1">
      <alignment vertical="center"/>
      <protection locked="0"/>
    </xf>
    <xf numFmtId="0" fontId="32" fillId="44" borderId="61" xfId="41" applyFont="1" applyFill="1" applyBorder="1" applyAlignment="1">
      <alignment horizontal="center" vertical="center"/>
    </xf>
    <xf numFmtId="0" fontId="32" fillId="44" borderId="42" xfId="41" applyFont="1" applyFill="1" applyBorder="1" applyAlignment="1">
      <alignment horizontal="center" vertical="center"/>
    </xf>
    <xf numFmtId="0" fontId="32" fillId="44" borderId="17" xfId="41" applyFont="1" applyFill="1" applyBorder="1" applyAlignment="1">
      <alignment horizontal="center" vertical="center"/>
    </xf>
    <xf numFmtId="4" fontId="37" fillId="0" borderId="58" xfId="41" applyNumberFormat="1" applyFont="1" applyBorder="1" applyAlignment="1" applyProtection="1">
      <alignment vertical="center" wrapText="1"/>
      <protection locked="0"/>
    </xf>
    <xf numFmtId="4" fontId="37" fillId="0" borderId="44" xfId="41" applyNumberFormat="1" applyFont="1" applyBorder="1" applyAlignment="1" applyProtection="1">
      <alignment vertical="center" wrapText="1"/>
      <protection locked="0"/>
    </xf>
    <xf numFmtId="4" fontId="37" fillId="0" borderId="21" xfId="41" applyNumberFormat="1" applyFont="1" applyBorder="1" applyAlignment="1" applyProtection="1">
      <alignment vertical="center" wrapText="1"/>
      <protection locked="0"/>
    </xf>
    <xf numFmtId="4" fontId="37" fillId="0" borderId="46" xfId="41" applyNumberFormat="1" applyFont="1" applyBorder="1" applyAlignment="1" applyProtection="1">
      <alignment vertical="center" wrapText="1"/>
      <protection locked="0"/>
    </xf>
    <xf numFmtId="4" fontId="37" fillId="0" borderId="23" xfId="41" applyNumberFormat="1" applyFont="1" applyBorder="1" applyAlignment="1" applyProtection="1">
      <alignment vertical="center" wrapText="1"/>
      <protection locked="0"/>
    </xf>
    <xf numFmtId="4" fontId="37" fillId="0" borderId="72" xfId="41" applyNumberFormat="1" applyFont="1" applyBorder="1" applyAlignment="1" applyProtection="1">
      <alignment vertical="center" wrapText="1"/>
      <protection locked="0"/>
    </xf>
    <xf numFmtId="4" fontId="37" fillId="0" borderId="74" xfId="41" applyNumberFormat="1" applyFont="1" applyBorder="1" applyAlignment="1" applyProtection="1">
      <alignment vertical="center" wrapText="1"/>
      <protection locked="0"/>
    </xf>
    <xf numFmtId="4" fontId="37" fillId="0" borderId="26" xfId="41" applyNumberFormat="1" applyFont="1" applyBorder="1" applyAlignment="1" applyProtection="1">
      <alignment vertical="center" wrapText="1"/>
      <protection locked="0"/>
    </xf>
    <xf numFmtId="4" fontId="32" fillId="0" borderId="61" xfId="41" applyNumberFormat="1" applyFont="1" applyBorder="1" applyAlignment="1" applyProtection="1">
      <alignment vertical="center"/>
      <protection locked="0"/>
    </xf>
    <xf numFmtId="4" fontId="32" fillId="0" borderId="42" xfId="41" applyNumberFormat="1" applyFont="1" applyBorder="1" applyAlignment="1" applyProtection="1">
      <alignment vertical="center"/>
      <protection locked="0"/>
    </xf>
    <xf numFmtId="4" fontId="32" fillId="0" borderId="17" xfId="41" applyNumberFormat="1" applyFont="1" applyBorder="1" applyAlignment="1" applyProtection="1">
      <alignment vertical="center"/>
      <protection locked="0"/>
    </xf>
    <xf numFmtId="4" fontId="31" fillId="0" borderId="58" xfId="41" applyNumberFormat="1" applyFont="1" applyBorder="1" applyAlignment="1" applyProtection="1">
      <alignment vertical="center" wrapText="1"/>
      <protection locked="0"/>
    </xf>
    <xf numFmtId="4" fontId="31" fillId="0" borderId="44" xfId="41" applyNumberFormat="1" applyFont="1" applyBorder="1" applyAlignment="1" applyProtection="1">
      <alignment vertical="center" wrapText="1"/>
      <protection locked="0"/>
    </xf>
    <xf numFmtId="4" fontId="31" fillId="0" borderId="21" xfId="41" applyNumberFormat="1" applyFont="1" applyBorder="1" applyAlignment="1" applyProtection="1">
      <alignment vertical="center" wrapText="1"/>
      <protection locked="0"/>
    </xf>
    <xf numFmtId="4" fontId="31" fillId="0" borderId="60" xfId="41" applyNumberFormat="1" applyFont="1" applyBorder="1" applyAlignment="1" applyProtection="1">
      <alignment vertical="center" wrapText="1"/>
      <protection locked="0"/>
    </xf>
    <xf numFmtId="4" fontId="31" fillId="0" borderId="46" xfId="41" applyNumberFormat="1" applyFont="1" applyBorder="1" applyAlignment="1" applyProtection="1">
      <alignment vertical="center" wrapText="1"/>
      <protection locked="0"/>
    </xf>
    <xf numFmtId="4" fontId="31" fillId="0" borderId="23" xfId="41" applyNumberFormat="1" applyFont="1" applyBorder="1" applyAlignment="1" applyProtection="1">
      <alignment vertical="center" wrapText="1"/>
      <protection locked="0"/>
    </xf>
    <xf numFmtId="4" fontId="32" fillId="44" borderId="61" xfId="41" applyNumberFormat="1" applyFont="1" applyFill="1" applyBorder="1" applyAlignment="1" applyProtection="1">
      <alignment horizontal="left" vertical="center"/>
      <protection locked="0"/>
    </xf>
    <xf numFmtId="4" fontId="32" fillId="44" borderId="42" xfId="41" applyNumberFormat="1" applyFont="1" applyFill="1" applyBorder="1" applyAlignment="1" applyProtection="1">
      <alignment horizontal="left" vertical="center"/>
      <protection locked="0"/>
    </xf>
    <xf numFmtId="4" fontId="32" fillId="44" borderId="17" xfId="41" applyNumberFormat="1" applyFont="1" applyFill="1" applyBorder="1" applyAlignment="1" applyProtection="1">
      <alignment horizontal="left" vertical="center"/>
      <protection locked="0"/>
    </xf>
    <xf numFmtId="4" fontId="38" fillId="0" borderId="46" xfId="41" applyNumberFormat="1" applyFont="1" applyBorder="1" applyAlignment="1" applyProtection="1">
      <alignment vertical="center" wrapText="1"/>
      <protection locked="0"/>
    </xf>
    <xf numFmtId="4" fontId="38" fillId="0" borderId="60" xfId="41" applyNumberFormat="1" applyFont="1" applyBorder="1" applyAlignment="1">
      <alignment vertical="center" wrapText="1"/>
    </xf>
    <xf numFmtId="4" fontId="38" fillId="0" borderId="46" xfId="41" applyNumberFormat="1" applyFont="1" applyBorder="1" applyAlignment="1">
      <alignment vertical="center" wrapText="1"/>
    </xf>
    <xf numFmtId="4" fontId="38" fillId="0" borderId="23" xfId="41" applyNumberFormat="1" applyFont="1" applyBorder="1" applyAlignment="1">
      <alignment vertical="center" wrapText="1"/>
    </xf>
    <xf numFmtId="4" fontId="38" fillId="0" borderId="72" xfId="41" applyNumberFormat="1" applyFont="1" applyBorder="1" applyAlignment="1" applyProtection="1">
      <alignment vertical="center" wrapText="1"/>
      <protection locked="0"/>
    </xf>
    <xf numFmtId="4" fontId="38" fillId="0" borderId="74" xfId="41" applyNumberFormat="1" applyFont="1" applyBorder="1" applyAlignment="1" applyProtection="1">
      <alignment vertical="center" wrapText="1"/>
      <protection locked="0"/>
    </xf>
    <xf numFmtId="4" fontId="38" fillId="0" borderId="26" xfId="41" applyNumberFormat="1" applyFont="1" applyBorder="1" applyAlignment="1" applyProtection="1">
      <alignment vertical="center" wrapText="1"/>
      <protection locked="0"/>
    </xf>
    <xf numFmtId="4" fontId="31" fillId="43" borderId="61" xfId="41" applyNumberFormat="1" applyFont="1" applyFill="1" applyBorder="1" applyAlignment="1" applyProtection="1">
      <alignment horizontal="left" vertical="center"/>
      <protection locked="0"/>
    </xf>
    <xf numFmtId="4" fontId="31" fillId="43" borderId="42" xfId="41" applyNumberFormat="1" applyFont="1" applyFill="1" applyBorder="1" applyAlignment="1" applyProtection="1">
      <alignment horizontal="left" vertical="center"/>
      <protection locked="0"/>
    </xf>
    <xf numFmtId="4" fontId="31" fillId="43" borderId="17" xfId="41" applyNumberFormat="1" applyFont="1" applyFill="1" applyBorder="1" applyAlignment="1" applyProtection="1">
      <alignment horizontal="left" vertical="center"/>
      <protection locked="0"/>
    </xf>
    <xf numFmtId="4" fontId="32" fillId="44" borderId="61" xfId="41" applyNumberFormat="1" applyFont="1" applyFill="1" applyBorder="1" applyAlignment="1" applyProtection="1">
      <alignment horizontal="center" vertical="center"/>
      <protection locked="0"/>
    </xf>
    <xf numFmtId="4" fontId="32" fillId="44" borderId="42" xfId="41" applyNumberFormat="1" applyFont="1" applyFill="1" applyBorder="1" applyAlignment="1" applyProtection="1">
      <alignment horizontal="center" vertical="center"/>
      <protection locked="0"/>
    </xf>
    <xf numFmtId="4" fontId="32" fillId="44" borderId="17" xfId="41" applyNumberFormat="1" applyFont="1" applyFill="1" applyBorder="1" applyAlignment="1" applyProtection="1">
      <alignment horizontal="center" vertical="center"/>
      <protection locked="0"/>
    </xf>
    <xf numFmtId="4" fontId="31" fillId="0" borderId="46" xfId="41" applyNumberFormat="1" applyFont="1" applyBorder="1" applyAlignment="1" applyProtection="1">
      <alignment vertical="center"/>
      <protection locked="0"/>
    </xf>
    <xf numFmtId="4" fontId="32" fillId="0" borderId="43" xfId="41" applyNumberFormat="1" applyFont="1" applyBorder="1" applyAlignment="1" applyProtection="1">
      <alignment vertical="center"/>
      <protection locked="0"/>
    </xf>
    <xf numFmtId="4" fontId="32" fillId="0" borderId="57" xfId="41" applyNumberFormat="1" applyFont="1" applyBorder="1" applyAlignment="1" applyProtection="1">
      <alignment vertical="center"/>
      <protection locked="0"/>
    </xf>
    <xf numFmtId="4" fontId="32" fillId="0" borderId="67" xfId="41" applyNumberFormat="1" applyFont="1" applyBorder="1" applyAlignment="1" applyProtection="1">
      <alignment vertical="center"/>
      <protection locked="0"/>
    </xf>
    <xf numFmtId="4" fontId="37" fillId="0" borderId="11" xfId="41" applyNumberFormat="1" applyFont="1" applyBorder="1" applyAlignment="1" applyProtection="1">
      <alignment vertical="center"/>
      <protection locked="0"/>
    </xf>
    <xf numFmtId="4" fontId="33" fillId="0" borderId="11" xfId="41" applyNumberFormat="1" applyFont="1" applyBorder="1" applyAlignment="1" applyProtection="1">
      <alignment horizontal="left" vertical="top"/>
      <protection locked="0"/>
    </xf>
    <xf numFmtId="4" fontId="32" fillId="0" borderId="71" xfId="41" applyNumberFormat="1" applyFont="1" applyBorder="1" applyAlignment="1" applyProtection="1">
      <alignment vertical="center" wrapText="1"/>
      <protection locked="0"/>
    </xf>
    <xf numFmtId="4" fontId="32" fillId="0" borderId="16" xfId="41" applyNumberFormat="1" applyFont="1" applyBorder="1" applyAlignment="1" applyProtection="1">
      <alignment vertical="center" wrapText="1"/>
      <protection locked="0"/>
    </xf>
    <xf numFmtId="4" fontId="32" fillId="0" borderId="15" xfId="41" applyNumberFormat="1" applyFont="1" applyBorder="1" applyAlignment="1" applyProtection="1">
      <alignment vertical="center" wrapText="1"/>
      <protection locked="0"/>
    </xf>
    <xf numFmtId="4" fontId="33" fillId="0" borderId="58" xfId="41" applyNumberFormat="1" applyFont="1" applyBorder="1" applyAlignment="1" applyProtection="1">
      <alignment vertical="center"/>
      <protection locked="0"/>
    </xf>
    <xf numFmtId="4" fontId="33" fillId="0" borderId="44" xfId="41" applyNumberFormat="1" applyFont="1" applyBorder="1" applyAlignment="1" applyProtection="1">
      <alignment vertical="center"/>
      <protection locked="0"/>
    </xf>
    <xf numFmtId="4" fontId="33" fillId="0" borderId="21" xfId="41" applyNumberFormat="1" applyFont="1" applyBorder="1" applyAlignment="1" applyProtection="1">
      <alignment vertical="center"/>
      <protection locked="0"/>
    </xf>
    <xf numFmtId="4" fontId="33" fillId="0" borderId="27" xfId="41" applyNumberFormat="1" applyFont="1" applyBorder="1" applyAlignment="1" applyProtection="1">
      <alignment vertical="center"/>
      <protection locked="0"/>
    </xf>
    <xf numFmtId="4" fontId="33" fillId="0" borderId="0" xfId="41" applyNumberFormat="1" applyFont="1" applyAlignment="1" applyProtection="1">
      <alignment vertical="center"/>
      <protection locked="0"/>
    </xf>
    <xf numFmtId="4" fontId="33" fillId="0" borderId="19" xfId="41" applyNumberFormat="1" applyFont="1" applyBorder="1" applyAlignment="1" applyProtection="1">
      <alignment vertical="center"/>
      <protection locked="0"/>
    </xf>
    <xf numFmtId="4" fontId="37" fillId="0" borderId="27" xfId="41" applyNumberFormat="1" applyFont="1" applyBorder="1" applyAlignment="1" applyProtection="1">
      <alignment vertical="center" wrapText="1"/>
      <protection locked="0"/>
    </xf>
    <xf numFmtId="4" fontId="37" fillId="0" borderId="0" xfId="41" applyNumberFormat="1" applyFont="1" applyAlignment="1" applyProtection="1">
      <alignment vertical="center" wrapText="1"/>
      <protection locked="0"/>
    </xf>
    <xf numFmtId="4" fontId="37" fillId="0" borderId="19" xfId="41" applyNumberFormat="1" applyFont="1" applyBorder="1" applyAlignment="1" applyProtection="1">
      <alignment vertical="center" wrapText="1"/>
      <protection locked="0"/>
    </xf>
    <xf numFmtId="4" fontId="37" fillId="0" borderId="27" xfId="41" applyNumberFormat="1" applyFont="1" applyBorder="1" applyAlignment="1" applyProtection="1">
      <alignment vertical="center"/>
      <protection locked="0"/>
    </xf>
    <xf numFmtId="4" fontId="37" fillId="0" borderId="0" xfId="41" applyNumberFormat="1" applyFont="1" applyAlignment="1" applyProtection="1">
      <alignment vertical="center"/>
      <protection locked="0"/>
    </xf>
    <xf numFmtId="4" fontId="37" fillId="0" borderId="19" xfId="41" applyNumberFormat="1" applyFont="1" applyBorder="1" applyAlignment="1" applyProtection="1">
      <alignment vertical="center"/>
      <protection locked="0"/>
    </xf>
    <xf numFmtId="4" fontId="38" fillId="0" borderId="72" xfId="41" applyNumberFormat="1" applyFont="1" applyBorder="1" applyAlignment="1" applyProtection="1">
      <alignment vertical="center"/>
      <protection locked="0"/>
    </xf>
    <xf numFmtId="4" fontId="38" fillId="0" borderId="74" xfId="41" applyNumberFormat="1" applyFont="1" applyBorder="1" applyAlignment="1" applyProtection="1">
      <alignment vertical="center"/>
      <protection locked="0"/>
    </xf>
    <xf numFmtId="4" fontId="38" fillId="0" borderId="26" xfId="41" applyNumberFormat="1" applyFont="1" applyBorder="1" applyAlignment="1" applyProtection="1">
      <alignment vertical="center"/>
      <protection locked="0"/>
    </xf>
    <xf numFmtId="4" fontId="31" fillId="41" borderId="42" xfId="41" applyNumberFormat="1" applyFont="1" applyFill="1" applyBorder="1" applyAlignment="1" applyProtection="1">
      <alignment horizontal="left" vertical="center"/>
      <protection locked="0"/>
    </xf>
    <xf numFmtId="4" fontId="31" fillId="41" borderId="43" xfId="41" applyNumberFormat="1" applyFont="1" applyFill="1" applyBorder="1" applyAlignment="1">
      <alignment horizontal="center" vertical="center"/>
    </xf>
    <xf numFmtId="4" fontId="31" fillId="41" borderId="57" xfId="41" applyNumberFormat="1" applyFont="1" applyFill="1" applyBorder="1" applyAlignment="1">
      <alignment horizontal="center" vertical="center"/>
    </xf>
    <xf numFmtId="4" fontId="31" fillId="41" borderId="16" xfId="41" applyNumberFormat="1" applyFont="1" applyFill="1" applyBorder="1" applyAlignment="1">
      <alignment horizontal="center" vertical="center"/>
    </xf>
    <xf numFmtId="4" fontId="31" fillId="41" borderId="82" xfId="41" applyNumberFormat="1" applyFont="1" applyFill="1" applyBorder="1" applyAlignment="1">
      <alignment horizontal="center" vertical="center" wrapText="1"/>
    </xf>
    <xf numFmtId="4" fontId="30" fillId="41" borderId="83" xfId="41" applyNumberFormat="1" applyFont="1" applyFill="1" applyBorder="1" applyAlignment="1">
      <alignment horizontal="center" vertical="center"/>
    </xf>
    <xf numFmtId="4" fontId="30" fillId="41" borderId="63" xfId="41" applyNumberFormat="1" applyFont="1" applyFill="1" applyBorder="1" applyAlignment="1">
      <alignment horizontal="center" vertical="center"/>
    </xf>
    <xf numFmtId="4" fontId="30" fillId="0" borderId="45" xfId="41" applyNumberFormat="1" applyFont="1" applyBorder="1" applyAlignment="1">
      <alignment vertical="center" wrapText="1"/>
    </xf>
    <xf numFmtId="4" fontId="30" fillId="0" borderId="23" xfId="41" applyNumberFormat="1" applyFont="1" applyBorder="1" applyAlignment="1">
      <alignment vertical="center" wrapText="1"/>
    </xf>
    <xf numFmtId="4" fontId="37" fillId="0" borderId="72" xfId="41" applyNumberFormat="1" applyFont="1" applyBorder="1" applyAlignment="1" applyProtection="1">
      <alignment vertical="center"/>
      <protection locked="0"/>
    </xf>
    <xf numFmtId="4" fontId="37" fillId="0" borderId="74" xfId="41" applyNumberFormat="1" applyFont="1" applyBorder="1" applyAlignment="1" applyProtection="1">
      <alignment vertical="center"/>
      <protection locked="0"/>
    </xf>
    <xf numFmtId="4" fontId="37" fillId="0" borderId="26" xfId="41" applyNumberFormat="1" applyFont="1" applyBorder="1" applyAlignment="1" applyProtection="1">
      <alignment vertical="center"/>
      <protection locked="0"/>
    </xf>
    <xf numFmtId="4" fontId="31" fillId="0" borderId="0" xfId="41" applyNumberFormat="1" applyFont="1" applyAlignment="1">
      <alignment horizontal="left" vertical="center"/>
    </xf>
    <xf numFmtId="4" fontId="30" fillId="0" borderId="17" xfId="41" applyNumberFormat="1" applyFont="1" applyBorder="1" applyAlignment="1">
      <alignment vertical="center" wrapText="1"/>
    </xf>
    <xf numFmtId="14" fontId="43" fillId="0" borderId="0" xfId="41" applyNumberFormat="1" applyFont="1" applyAlignment="1">
      <alignment horizontal="center" wrapText="1"/>
    </xf>
    <xf numFmtId="0" fontId="43" fillId="0" borderId="0" xfId="41" applyFont="1" applyAlignment="1">
      <alignment horizontal="center" wrapText="1"/>
    </xf>
    <xf numFmtId="0" fontId="43" fillId="0" borderId="0" xfId="41" applyFont="1"/>
    <xf numFmtId="4" fontId="30" fillId="0" borderId="45" xfId="41" applyNumberFormat="1" applyFont="1" applyBorder="1" applyAlignment="1">
      <alignment horizontal="left" vertical="center" wrapText="1"/>
    </xf>
    <xf numFmtId="4" fontId="30" fillId="0" borderId="23" xfId="41" applyNumberFormat="1" applyFont="1" applyBorder="1" applyAlignment="1">
      <alignment horizontal="left" vertical="center" wrapText="1"/>
    </xf>
    <xf numFmtId="4" fontId="30" fillId="0" borderId="81" xfId="41" applyNumberFormat="1" applyFont="1" applyBorder="1" applyAlignment="1">
      <alignment horizontal="left" vertical="center" wrapText="1"/>
    </xf>
    <xf numFmtId="4" fontId="31" fillId="41" borderId="53" xfId="41" applyNumberFormat="1" applyFont="1" applyFill="1" applyBorder="1" applyAlignment="1">
      <alignment vertical="center"/>
    </xf>
    <xf numFmtId="4" fontId="31" fillId="41" borderId="17" xfId="41" applyNumberFormat="1" applyFont="1" applyFill="1" applyBorder="1" applyAlignment="1">
      <alignment vertical="center"/>
    </xf>
    <xf numFmtId="0" fontId="33" fillId="0" borderId="0" xfId="41" applyFont="1" applyAlignment="1">
      <alignment vertical="center" wrapText="1"/>
    </xf>
    <xf numFmtId="4" fontId="37" fillId="0" borderId="38" xfId="41" applyNumberFormat="1" applyFont="1" applyBorder="1" applyAlignment="1" applyProtection="1">
      <alignment horizontal="right" vertical="center" wrapText="1"/>
      <protection locked="0"/>
    </xf>
    <xf numFmtId="4" fontId="37" fillId="0" borderId="31" xfId="41" applyNumberFormat="1" applyFont="1" applyBorder="1" applyAlignment="1" applyProtection="1">
      <alignment horizontal="right" vertical="center" wrapText="1"/>
      <protection locked="0"/>
    </xf>
  </cellXfs>
  <cellStyles count="89">
    <cellStyle name="Accent1" xfId="1" xr:uid="{F6B99021-7527-4D17-A4D3-D1205ADC420E}"/>
    <cellStyle name="Accent1 - 20%" xfId="2" xr:uid="{4BAFD0D5-953E-4168-B65E-33979FE94F81}"/>
    <cellStyle name="Accent1 - 40%" xfId="3" xr:uid="{03205FF4-88C4-4C42-9620-EF607C2E0B77}"/>
    <cellStyle name="Accent1 - 60%" xfId="4" xr:uid="{8B8A34CF-5A8C-4616-8295-714BBCA28152}"/>
    <cellStyle name="Accent2" xfId="5" xr:uid="{95AD267A-4144-4E8A-B1DA-1BE06D86F496}"/>
    <cellStyle name="Accent2 - 20%" xfId="6" xr:uid="{343E4801-F6C2-4A45-AE9F-A60CEA564AE1}"/>
    <cellStyle name="Accent2 - 40%" xfId="7" xr:uid="{90D11A19-8027-4B68-A3C6-C0A24B88D100}"/>
    <cellStyle name="Accent2 - 60%" xfId="8" xr:uid="{059D4DB8-370C-4C54-B673-F95C82697EC5}"/>
    <cellStyle name="Accent3" xfId="9" xr:uid="{09C1239B-D400-4296-9741-BD4689DF3ED2}"/>
    <cellStyle name="Accent3 - 20%" xfId="10" xr:uid="{07BB6697-BBE9-4E95-A3F3-F11A9AF57544}"/>
    <cellStyle name="Accent3 - 40%" xfId="11" xr:uid="{FC561634-E503-44F4-A084-479A5C31723B}"/>
    <cellStyle name="Accent3 - 60%" xfId="12" xr:uid="{D9E022D2-CA8C-47F5-9993-5BD2851D2615}"/>
    <cellStyle name="Accent4" xfId="13" xr:uid="{CD47B709-AF0F-4C58-A938-63921B22379B}"/>
    <cellStyle name="Accent4 - 20%" xfId="14" xr:uid="{8E8A61C0-183F-456C-B937-5796D63253E7}"/>
    <cellStyle name="Accent4 - 40%" xfId="15" xr:uid="{8EC35C4E-AC9D-4BB6-89D6-6B01D729B380}"/>
    <cellStyle name="Accent4 - 60%" xfId="16" xr:uid="{FBBDFB00-4742-4E76-8FF9-5A84CBFC51AA}"/>
    <cellStyle name="Accent5" xfId="17" xr:uid="{5E92B5C1-9927-4ACA-95A7-5D0B1AEC0B6B}"/>
    <cellStyle name="Accent5 - 20%" xfId="18" xr:uid="{7CB463EF-438D-4F45-A646-ED0B3736F54D}"/>
    <cellStyle name="Accent5 - 40%" xfId="19" xr:uid="{653067B6-0F1F-4CF8-995A-F95766765878}"/>
    <cellStyle name="Accent5 - 60%" xfId="20" xr:uid="{9E9D4390-63B3-4E8A-A536-94538A1E0839}"/>
    <cellStyle name="Accent6" xfId="21" xr:uid="{0F511740-B6B0-4340-9E5F-D39052AFD6E4}"/>
    <cellStyle name="Accent6 - 20%" xfId="22" xr:uid="{562789E4-E56D-47DD-AAFD-1922E469D7FB}"/>
    <cellStyle name="Accent6 - 40%" xfId="23" xr:uid="{EEAE92C7-981D-4404-8229-C7866CE81266}"/>
    <cellStyle name="Accent6 - 60%" xfId="24" xr:uid="{EA2E0889-98DE-4CFC-B8E0-5FE36BA9F114}"/>
    <cellStyle name="Bad" xfId="25" xr:uid="{6010B3F8-3AAB-445C-857B-644414FA5E3E}"/>
    <cellStyle name="Calculation" xfId="26" xr:uid="{6260B62F-BAB4-4359-B107-8B7E0C08F1EA}"/>
    <cellStyle name="Check Cell" xfId="27" xr:uid="{616D95D3-1B63-4254-B17F-47024064147D}"/>
    <cellStyle name="Emphasis 1" xfId="28" xr:uid="{CCEF76B1-F0EC-4991-AF69-A409537588EE}"/>
    <cellStyle name="Emphasis 2" xfId="29" xr:uid="{F68BCAD0-75BC-44C1-BF4C-F821ED09193C}"/>
    <cellStyle name="Emphasis 3" xfId="30" xr:uid="{590822AE-3817-445C-80E4-1F29C7630AE4}"/>
    <cellStyle name="Good" xfId="31" xr:uid="{E615F2BA-E0D8-47E6-B00F-8A2299677BEF}"/>
    <cellStyle name="Heading 1" xfId="32" xr:uid="{CF33C880-9431-49FF-B0B2-9EB794F3DAA1}"/>
    <cellStyle name="Heading 2" xfId="33" xr:uid="{EA5FE63A-13D6-487E-8903-867A46D9C190}"/>
    <cellStyle name="Heading 3" xfId="34" xr:uid="{56B0D0BB-CEB2-4CEF-A2AD-0E74B23A6550}"/>
    <cellStyle name="Heading 4" xfId="35" xr:uid="{89276C21-2A7A-4CD0-BD06-FEBAA087F70F}"/>
    <cellStyle name="Input" xfId="36" xr:uid="{50741A87-F5F6-48B4-8954-7E13E6878B71}"/>
    <cellStyle name="Linked Cell" xfId="37" xr:uid="{C8302810-C665-4460-96DD-62885856BB82}"/>
    <cellStyle name="Neutral" xfId="38" xr:uid="{180EE9B3-8CB1-4AAE-8CDB-ADF38B8D5E7D}"/>
    <cellStyle name="Normal 3" xfId="39" xr:uid="{2CF183DA-D745-446B-9568-48432FF02FF9}"/>
    <cellStyle name="Normalny" xfId="0" builtinId="0"/>
    <cellStyle name="Normalny 2" xfId="40" xr:uid="{F260661E-ED29-401F-A788-979597239610}"/>
    <cellStyle name="Normalny 3" xfId="41" xr:uid="{BCA7AEC3-89BE-43C1-8AD0-14B1FF04E0E9}"/>
    <cellStyle name="Normalny 3 2" xfId="42" xr:uid="{A1D0DD52-CDCD-4B0A-839E-D739C237F3CC}"/>
    <cellStyle name="Normalny_dzielnice termin spr." xfId="43" xr:uid="{1EFD3062-4B11-489F-B03C-FC36E9B723A7}"/>
    <cellStyle name="Note" xfId="44" xr:uid="{77EC0786-5EC2-4601-9929-C17F5DDB98DE}"/>
    <cellStyle name="Output" xfId="45" xr:uid="{10497351-48AB-4CE0-AEA5-482A472A6F0C}"/>
    <cellStyle name="SAPBEXaggData" xfId="46" xr:uid="{F288B46B-5857-43B2-8652-4259CA51E4F8}"/>
    <cellStyle name="SAPBEXaggDataEmph" xfId="47" xr:uid="{91B8103C-3BD5-41AD-86CC-D82CF31A9F2B}"/>
    <cellStyle name="SAPBEXaggItem" xfId="48" xr:uid="{8F45E0FE-B4BF-4BCB-9C9F-1D330E8140C1}"/>
    <cellStyle name="SAPBEXaggItemX" xfId="49" xr:uid="{04866BB6-AE01-4FBF-91B5-8AB97F90762C}"/>
    <cellStyle name="SAPBEXchaText" xfId="50" xr:uid="{1814166C-B2A9-4ED7-84B1-1183FC03775A}"/>
    <cellStyle name="SAPBEXexcBad7" xfId="51" xr:uid="{472097FF-DB4E-4D7D-B198-86A2FF3BF8D3}"/>
    <cellStyle name="SAPBEXexcBad8" xfId="52" xr:uid="{74EF67ED-824A-4CE3-ACC1-28FD2332054D}"/>
    <cellStyle name="SAPBEXexcBad9" xfId="53" xr:uid="{43984230-C656-45D3-BC15-B3D51687D812}"/>
    <cellStyle name="SAPBEXexcCritical4" xfId="54" xr:uid="{BF63C413-3614-4827-8F42-FEBBF4EC24A3}"/>
    <cellStyle name="SAPBEXexcCritical5" xfId="55" xr:uid="{E0B65A3A-F023-4CDF-8EAC-64F3C9E5F3AB}"/>
    <cellStyle name="SAPBEXexcCritical6" xfId="56" xr:uid="{7E89CA65-4A98-4DF0-BC7C-8E1C072D8E27}"/>
    <cellStyle name="SAPBEXexcGood1" xfId="57" xr:uid="{8FFCAB83-F02F-4A25-9C0D-C2A74D032FAE}"/>
    <cellStyle name="SAPBEXexcGood2" xfId="58" xr:uid="{8DDD03C4-4AE4-4A5B-9447-3AB7ACEF4714}"/>
    <cellStyle name="SAPBEXexcGood3" xfId="59" xr:uid="{D515220F-0FBF-4C0F-AD1D-4791EFC802F6}"/>
    <cellStyle name="SAPBEXfilterDrill" xfId="60" xr:uid="{759D0F57-4564-4F2A-A650-3BD8EADDB344}"/>
    <cellStyle name="SAPBEXfilterItem" xfId="61" xr:uid="{C67810BF-F202-451F-B135-9808059537A3}"/>
    <cellStyle name="SAPBEXfilterText" xfId="62" xr:uid="{DB6974E7-801A-4A99-81D9-9869D1D3D9B3}"/>
    <cellStyle name="SAPBEXformats" xfId="63" xr:uid="{B0389594-BC70-4DD5-8515-0B742B395D12}"/>
    <cellStyle name="SAPBEXheaderItem" xfId="64" xr:uid="{E81FCE38-812F-4275-857C-0CC2A30FF49B}"/>
    <cellStyle name="SAPBEXheaderText" xfId="65" xr:uid="{A875A983-EEB8-44D5-BF9A-CEE5774E578C}"/>
    <cellStyle name="SAPBEXHLevel0" xfId="66" xr:uid="{FB5BC7F3-3679-481D-90B9-680AFEB2DF1B}"/>
    <cellStyle name="SAPBEXHLevel0X" xfId="67" xr:uid="{D0610128-F1E1-4314-91E7-80F3DF8DB1FE}"/>
    <cellStyle name="SAPBEXHLevel1" xfId="68" xr:uid="{E032D9AB-B7A2-4FB9-857B-B71C40E34C00}"/>
    <cellStyle name="SAPBEXHLevel1X" xfId="69" xr:uid="{3037F55F-32D4-4A2F-998B-D8394983E0C4}"/>
    <cellStyle name="SAPBEXHLevel2" xfId="70" xr:uid="{001C987B-F964-4321-9445-FA2591B217CF}"/>
    <cellStyle name="SAPBEXHLevel2X" xfId="71" xr:uid="{ABFF98DF-46E9-4149-B50F-8AF8D2361061}"/>
    <cellStyle name="SAPBEXHLevel3" xfId="72" xr:uid="{66764FFD-DD3A-4B79-823B-644ED7F9539D}"/>
    <cellStyle name="SAPBEXHLevel3X" xfId="73" xr:uid="{99F4915F-8758-439B-8323-F63E58487D11}"/>
    <cellStyle name="SAPBEXinputData" xfId="74" xr:uid="{6FFB6244-EA17-4FAB-9165-5C48730CAD58}"/>
    <cellStyle name="SAPBEXresData" xfId="75" xr:uid="{280A7B9D-36B8-4C02-90B9-7C3640BEDC3E}"/>
    <cellStyle name="SAPBEXresDataEmph" xfId="76" xr:uid="{BB226185-3056-426C-A078-F09DF4F8C65C}"/>
    <cellStyle name="SAPBEXresItem" xfId="77" xr:uid="{169C8F38-3F67-4E06-9B01-BEF00C15809F}"/>
    <cellStyle name="SAPBEXresItemX" xfId="78" xr:uid="{12B3BB99-BE3D-4E4F-8D89-1F307BF74F71}"/>
    <cellStyle name="SAPBEXstdData" xfId="79" xr:uid="{67BEED74-85DA-4EEF-B1A7-18220314FD0A}"/>
    <cellStyle name="SAPBEXstdDataEmph" xfId="80" xr:uid="{B4F5E613-1905-4E59-B879-2524BC5284AD}"/>
    <cellStyle name="SAPBEXstdItem" xfId="81" xr:uid="{F448D2E0-55BE-4264-81B5-D7A4F8546871}"/>
    <cellStyle name="SAPBEXstdItemX" xfId="82" xr:uid="{DB34A1B8-48A2-4978-9E6E-C80E98709670}"/>
    <cellStyle name="SAPBEXtitle" xfId="83" xr:uid="{F9563FB1-A9E4-4485-A52E-58039DEF8EED}"/>
    <cellStyle name="SAPBEXundefined" xfId="84" xr:uid="{9654C801-A9C7-4A66-BEB6-3CA98628DDE4}"/>
    <cellStyle name="Sheet Title" xfId="85" xr:uid="{BD401F9B-4959-4D11-87C5-00876562FEA0}"/>
    <cellStyle name="Total" xfId="86" xr:uid="{382549D0-92E8-40F2-9051-0AF17711E65F}"/>
    <cellStyle name="Walutowy 2" xfId="87" xr:uid="{5910CD38-F172-4FA7-A0CF-62718440DEC4}"/>
    <cellStyle name="Warning Text" xfId="88" xr:uid="{205C569B-0741-4DD2-96D4-436BABEFA63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5817C-6D90-4A5B-8601-1F03B9818F66}">
  <sheetPr>
    <pageSetUpPr fitToPage="1"/>
  </sheetPr>
  <dimension ref="A1:I143"/>
  <sheetViews>
    <sheetView zoomScaleNormal="100" workbookViewId="0">
      <selection activeCell="H36" sqref="H36"/>
    </sheetView>
  </sheetViews>
  <sheetFormatPr defaultColWidth="9.140625" defaultRowHeight="15" x14ac:dyDescent="0.25"/>
  <cols>
    <col min="1" max="1" width="35.7109375" style="380" customWidth="1"/>
    <col min="2" max="2" width="16.28515625" style="380" customWidth="1"/>
    <col min="3" max="3" width="16.28515625" style="381" customWidth="1"/>
    <col min="4" max="4" width="35.7109375" style="381" customWidth="1"/>
    <col min="5" max="6" width="16.28515625" style="381" customWidth="1"/>
    <col min="7" max="7" width="9.140625" style="380"/>
    <col min="8" max="8" width="13.85546875" style="380" bestFit="1" customWidth="1"/>
    <col min="9" max="16384" width="9.140625" style="380"/>
  </cols>
  <sheetData>
    <row r="1" spans="1:7" x14ac:dyDescent="0.25">
      <c r="A1" s="379" t="s">
        <v>113</v>
      </c>
    </row>
    <row r="2" spans="1:7" ht="15.75" thickBot="1" x14ac:dyDescent="0.3">
      <c r="E2" s="382"/>
    </row>
    <row r="3" spans="1:7" x14ac:dyDescent="0.25">
      <c r="A3" s="383" t="s">
        <v>114</v>
      </c>
      <c r="B3" s="384"/>
      <c r="C3" s="621" t="s">
        <v>115</v>
      </c>
      <c r="D3" s="621"/>
      <c r="E3" s="385" t="s">
        <v>1</v>
      </c>
      <c r="F3" s="386"/>
    </row>
    <row r="4" spans="1:7" x14ac:dyDescent="0.25">
      <c r="A4" s="387" t="s">
        <v>116</v>
      </c>
      <c r="B4" s="388"/>
      <c r="C4" s="622" t="s">
        <v>117</v>
      </c>
      <c r="D4" s="622"/>
      <c r="E4" s="389" t="s">
        <v>118</v>
      </c>
      <c r="F4" s="390"/>
    </row>
    <row r="5" spans="1:7" x14ac:dyDescent="0.25">
      <c r="A5" s="391" t="s">
        <v>119</v>
      </c>
      <c r="B5" s="392"/>
      <c r="C5" s="623"/>
      <c r="D5" s="623"/>
      <c r="E5" s="389" t="s">
        <v>615</v>
      </c>
      <c r="F5" s="390"/>
    </row>
    <row r="6" spans="1:7" x14ac:dyDescent="0.25">
      <c r="A6" s="391" t="s">
        <v>203</v>
      </c>
      <c r="B6" s="392"/>
      <c r="C6" s="623"/>
      <c r="D6" s="623"/>
      <c r="E6" s="389" t="s">
        <v>616</v>
      </c>
      <c r="F6" s="390"/>
    </row>
    <row r="7" spans="1:7" x14ac:dyDescent="0.25">
      <c r="A7" s="391" t="s">
        <v>204</v>
      </c>
      <c r="B7" s="392"/>
      <c r="C7" s="624"/>
      <c r="D7" s="624"/>
      <c r="E7" s="393"/>
      <c r="F7" s="394"/>
    </row>
    <row r="8" spans="1:7" x14ac:dyDescent="0.25">
      <c r="A8" s="395" t="s">
        <v>205</v>
      </c>
      <c r="B8" s="396"/>
      <c r="C8" s="622" t="s">
        <v>120</v>
      </c>
      <c r="D8" s="622"/>
      <c r="E8" s="397"/>
      <c r="F8" s="398"/>
    </row>
    <row r="9" spans="1:7" x14ac:dyDescent="0.25">
      <c r="A9" s="387" t="s">
        <v>5</v>
      </c>
      <c r="B9" s="388"/>
      <c r="C9" s="399"/>
      <c r="D9" s="399"/>
      <c r="E9" s="397"/>
      <c r="F9" s="398"/>
    </row>
    <row r="10" spans="1:7" ht="15.75" thickBot="1" x14ac:dyDescent="0.3">
      <c r="A10" s="400" t="s">
        <v>206</v>
      </c>
      <c r="B10" s="401"/>
      <c r="C10" s="618" t="s">
        <v>633</v>
      </c>
      <c r="D10" s="618"/>
      <c r="E10" s="402"/>
      <c r="F10" s="403"/>
    </row>
    <row r="11" spans="1:7" ht="13.5" customHeight="1" thickBot="1" x14ac:dyDescent="0.3">
      <c r="A11" s="387"/>
      <c r="B11" s="404"/>
      <c r="C11" s="399"/>
      <c r="D11" s="399"/>
      <c r="E11" s="399"/>
      <c r="F11" s="398"/>
    </row>
    <row r="12" spans="1:7" s="410" customFormat="1" ht="30.75" thickBot="1" x14ac:dyDescent="0.3">
      <c r="A12" s="405" t="s">
        <v>121</v>
      </c>
      <c r="B12" s="406" t="s">
        <v>122</v>
      </c>
      <c r="C12" s="407" t="s">
        <v>123</v>
      </c>
      <c r="D12" s="408" t="s">
        <v>124</v>
      </c>
      <c r="E12" s="407" t="s">
        <v>122</v>
      </c>
      <c r="F12" s="409" t="s">
        <v>125</v>
      </c>
    </row>
    <row r="13" spans="1:7" s="410" customFormat="1" ht="18.75" customHeight="1" x14ac:dyDescent="0.25">
      <c r="A13" s="411" t="s">
        <v>201</v>
      </c>
      <c r="B13" s="412">
        <f>B14+B15+B25+B26+B30+B31</f>
        <v>790106874.3599999</v>
      </c>
      <c r="C13" s="412">
        <f>C14+C15+C25+C26+C30+C31</f>
        <v>751295774.53999996</v>
      </c>
      <c r="D13" s="413" t="s">
        <v>202</v>
      </c>
      <c r="E13" s="414">
        <f>E14+E15+E19+E20+E21</f>
        <v>748971051.9799999</v>
      </c>
      <c r="F13" s="414">
        <f>F14+F15+F19+F20+F21</f>
        <v>701606555.17000008</v>
      </c>
    </row>
    <row r="14" spans="1:7" s="410" customFormat="1" ht="18" customHeight="1" x14ac:dyDescent="0.25">
      <c r="A14" s="415" t="s">
        <v>126</v>
      </c>
      <c r="B14" s="416">
        <v>0</v>
      </c>
      <c r="C14" s="416">
        <v>0</v>
      </c>
      <c r="D14" s="417" t="s">
        <v>127</v>
      </c>
      <c r="E14" s="418">
        <v>849207525.80999994</v>
      </c>
      <c r="F14" s="418">
        <v>809137956.94000006</v>
      </c>
      <c r="G14" s="419"/>
    </row>
    <row r="15" spans="1:7" s="410" customFormat="1" ht="16.5" customHeight="1" x14ac:dyDescent="0.25">
      <c r="A15" s="420" t="s">
        <v>128</v>
      </c>
      <c r="B15" s="421">
        <f>B16+B23+B24</f>
        <v>783781930.07999992</v>
      </c>
      <c r="C15" s="421">
        <f>C16+C23+C24</f>
        <v>743562240.88999999</v>
      </c>
      <c r="D15" s="422" t="s">
        <v>129</v>
      </c>
      <c r="E15" s="418">
        <f>SUM(E17)</f>
        <v>-100236473.83</v>
      </c>
      <c r="F15" s="418">
        <f>SUM(F17)</f>
        <v>-107531401.77</v>
      </c>
      <c r="G15" s="419"/>
    </row>
    <row r="16" spans="1:7" s="410" customFormat="1" ht="18" customHeight="1" x14ac:dyDescent="0.25">
      <c r="A16" s="411" t="s">
        <v>130</v>
      </c>
      <c r="B16" s="412">
        <f>SUM(B17+B19+B20+B21+B22)</f>
        <v>605037309.54999995</v>
      </c>
      <c r="C16" s="412">
        <f>SUM(C17+C19+C20+C21+C22)</f>
        <v>620511196.72000003</v>
      </c>
      <c r="D16" s="423" t="s">
        <v>131</v>
      </c>
      <c r="E16" s="425">
        <v>0</v>
      </c>
      <c r="F16" s="425">
        <v>0</v>
      </c>
      <c r="G16" s="419"/>
    </row>
    <row r="17" spans="1:7" s="410" customFormat="1" ht="16.5" customHeight="1" x14ac:dyDescent="0.25">
      <c r="A17" s="426" t="s">
        <v>132</v>
      </c>
      <c r="B17" s="424">
        <v>424970047.33999997</v>
      </c>
      <c r="C17" s="424">
        <v>454735967.54000002</v>
      </c>
      <c r="D17" s="427" t="s">
        <v>133</v>
      </c>
      <c r="E17" s="425">
        <v>-100236473.83</v>
      </c>
      <c r="F17" s="425">
        <v>-107531401.77</v>
      </c>
      <c r="G17" s="419"/>
    </row>
    <row r="18" spans="1:7" s="410" customFormat="1" ht="57" customHeight="1" x14ac:dyDescent="0.25">
      <c r="A18" s="428" t="s">
        <v>184</v>
      </c>
      <c r="B18" s="424">
        <v>8737311.4100000001</v>
      </c>
      <c r="C18" s="424">
        <v>8420066.6300000008</v>
      </c>
      <c r="D18" s="429" t="s">
        <v>185</v>
      </c>
      <c r="E18" s="418">
        <v>0</v>
      </c>
      <c r="F18" s="418">
        <v>0</v>
      </c>
      <c r="G18" s="419"/>
    </row>
    <row r="19" spans="1:7" s="410" customFormat="1" ht="30" x14ac:dyDescent="0.25">
      <c r="A19" s="428" t="s">
        <v>134</v>
      </c>
      <c r="B19" s="424">
        <v>178682888.94999999</v>
      </c>
      <c r="C19" s="424">
        <v>164009278.97</v>
      </c>
      <c r="D19" s="417" t="s">
        <v>186</v>
      </c>
      <c r="E19" s="418">
        <v>0</v>
      </c>
      <c r="F19" s="418">
        <v>0</v>
      </c>
      <c r="G19" s="419"/>
    </row>
    <row r="20" spans="1:7" s="410" customFormat="1" ht="18" customHeight="1" x14ac:dyDescent="0.25">
      <c r="A20" s="428" t="s">
        <v>135</v>
      </c>
      <c r="B20" s="424">
        <v>1095660.43</v>
      </c>
      <c r="C20" s="424">
        <v>1501021.7</v>
      </c>
      <c r="D20" s="417" t="s">
        <v>187</v>
      </c>
      <c r="E20" s="418">
        <v>0</v>
      </c>
      <c r="F20" s="418">
        <v>0</v>
      </c>
      <c r="G20" s="419"/>
    </row>
    <row r="21" spans="1:7" s="410" customFormat="1" x14ac:dyDescent="0.25">
      <c r="A21" s="428" t="s">
        <v>136</v>
      </c>
      <c r="B21" s="424">
        <v>0</v>
      </c>
      <c r="C21" s="424">
        <v>0</v>
      </c>
      <c r="D21" s="417" t="s">
        <v>188</v>
      </c>
      <c r="E21" s="418">
        <v>0</v>
      </c>
      <c r="F21" s="418">
        <v>0</v>
      </c>
      <c r="G21" s="419"/>
    </row>
    <row r="22" spans="1:7" s="410" customFormat="1" ht="19.5" customHeight="1" x14ac:dyDescent="0.25">
      <c r="A22" s="426" t="s">
        <v>137</v>
      </c>
      <c r="B22" s="424">
        <v>288712.83</v>
      </c>
      <c r="C22" s="424">
        <v>264928.51</v>
      </c>
      <c r="D22" s="417"/>
      <c r="E22" s="418"/>
      <c r="F22" s="418"/>
    </row>
    <row r="23" spans="1:7" s="410" customFormat="1" ht="30" x14ac:dyDescent="0.25">
      <c r="A23" s="415" t="s">
        <v>138</v>
      </c>
      <c r="B23" s="416">
        <v>178744620.53</v>
      </c>
      <c r="C23" s="416">
        <v>123051044.17</v>
      </c>
      <c r="D23" s="417" t="s">
        <v>189</v>
      </c>
      <c r="E23" s="418">
        <f>SUM(E25+E36+E37)</f>
        <v>68748561.019999996</v>
      </c>
      <c r="F23" s="418">
        <f>SUM(F25+F36+F37)</f>
        <v>75650590.269999996</v>
      </c>
    </row>
    <row r="24" spans="1:7" s="410" customFormat="1" ht="30" x14ac:dyDescent="0.25">
      <c r="A24" s="415" t="s">
        <v>139</v>
      </c>
      <c r="B24" s="416">
        <v>0</v>
      </c>
      <c r="C24" s="416">
        <v>0</v>
      </c>
      <c r="D24" s="417" t="s">
        <v>140</v>
      </c>
      <c r="E24" s="418">
        <v>0</v>
      </c>
      <c r="F24" s="418">
        <v>0</v>
      </c>
    </row>
    <row r="25" spans="1:7" s="410" customFormat="1" ht="17.25" customHeight="1" x14ac:dyDescent="0.25">
      <c r="A25" s="415" t="s">
        <v>141</v>
      </c>
      <c r="B25" s="416">
        <v>6324944.2800000003</v>
      </c>
      <c r="C25" s="416">
        <v>7733533.6500000004</v>
      </c>
      <c r="D25" s="417" t="s">
        <v>142</v>
      </c>
      <c r="E25" s="418">
        <f>SUM(E26:E33)</f>
        <v>34423295.280000001</v>
      </c>
      <c r="F25" s="418">
        <f>SUM(F26:F33)</f>
        <v>30848269.989999998</v>
      </c>
    </row>
    <row r="26" spans="1:7" s="410" customFormat="1" ht="30" x14ac:dyDescent="0.25">
      <c r="A26" s="415" t="s">
        <v>143</v>
      </c>
      <c r="B26" s="416">
        <f>SUM(B27:B29)</f>
        <v>0</v>
      </c>
      <c r="C26" s="416">
        <f>SUM(C27:C29)</f>
        <v>0</v>
      </c>
      <c r="D26" s="430" t="s">
        <v>144</v>
      </c>
      <c r="E26" s="425">
        <v>1266914.25</v>
      </c>
      <c r="F26" s="425">
        <v>790910.65</v>
      </c>
    </row>
    <row r="27" spans="1:7" s="410" customFormat="1" ht="18.75" customHeight="1" x14ac:dyDescent="0.25">
      <c r="A27" s="428" t="s">
        <v>145</v>
      </c>
      <c r="B27" s="424">
        <v>0</v>
      </c>
      <c r="C27" s="424">
        <v>0</v>
      </c>
      <c r="D27" s="431" t="s">
        <v>146</v>
      </c>
      <c r="E27" s="425">
        <v>137061</v>
      </c>
      <c r="F27" s="425">
        <v>183209</v>
      </c>
    </row>
    <row r="28" spans="1:7" s="410" customFormat="1" ht="25.5" customHeight="1" x14ac:dyDescent="0.25">
      <c r="A28" s="428" t="s">
        <v>147</v>
      </c>
      <c r="B28" s="424">
        <v>0</v>
      </c>
      <c r="C28" s="424">
        <v>0</v>
      </c>
      <c r="D28" s="432" t="s">
        <v>148</v>
      </c>
      <c r="E28" s="425">
        <v>1017972.82</v>
      </c>
      <c r="F28" s="425">
        <v>1207106.97</v>
      </c>
    </row>
    <row r="29" spans="1:7" s="410" customFormat="1" ht="30" x14ac:dyDescent="0.25">
      <c r="A29" s="428" t="s">
        <v>149</v>
      </c>
      <c r="B29" s="424">
        <v>0</v>
      </c>
      <c r="C29" s="424">
        <v>0</v>
      </c>
      <c r="D29" s="433" t="s">
        <v>150</v>
      </c>
      <c r="E29" s="425">
        <v>1835115.14</v>
      </c>
      <c r="F29" s="425">
        <v>2189775.7000000002</v>
      </c>
    </row>
    <row r="30" spans="1:7" s="410" customFormat="1" ht="22.5" customHeight="1" x14ac:dyDescent="0.25">
      <c r="A30" s="415" t="s">
        <v>151</v>
      </c>
      <c r="B30" s="416">
        <v>0</v>
      </c>
      <c r="C30" s="416">
        <v>0</v>
      </c>
      <c r="D30" s="433" t="s">
        <v>152</v>
      </c>
      <c r="E30" s="425">
        <v>14026122.27</v>
      </c>
      <c r="F30" s="425">
        <v>13213959.59</v>
      </c>
    </row>
    <row r="31" spans="1:7" s="410" customFormat="1" ht="30" x14ac:dyDescent="0.25">
      <c r="A31" s="420" t="s">
        <v>153</v>
      </c>
      <c r="B31" s="421">
        <v>0</v>
      </c>
      <c r="C31" s="421">
        <v>0</v>
      </c>
      <c r="D31" s="434" t="s">
        <v>154</v>
      </c>
      <c r="E31" s="425">
        <v>16140109.800000001</v>
      </c>
      <c r="F31" s="425">
        <v>13233023.74</v>
      </c>
    </row>
    <row r="32" spans="1:7" s="410" customFormat="1" ht="45" x14ac:dyDescent="0.25">
      <c r="A32" s="435" t="s">
        <v>155</v>
      </c>
      <c r="B32" s="436">
        <f>SUM(B38+B44)</f>
        <v>27612738.640000001</v>
      </c>
      <c r="C32" s="436">
        <f>SUM(C38+C44)</f>
        <v>25961370.899999999</v>
      </c>
      <c r="D32" s="432" t="s">
        <v>156</v>
      </c>
      <c r="E32" s="425">
        <v>0</v>
      </c>
      <c r="F32" s="425">
        <v>30284.34</v>
      </c>
    </row>
    <row r="33" spans="1:6" s="410" customFormat="1" ht="27.75" customHeight="1" x14ac:dyDescent="0.25">
      <c r="A33" s="437" t="s">
        <v>157</v>
      </c>
      <c r="B33" s="438">
        <f>SUM(B34:B37)</f>
        <v>0</v>
      </c>
      <c r="C33" s="438">
        <f>SUM(C34:C37)</f>
        <v>0</v>
      </c>
      <c r="D33" s="439" t="s">
        <v>190</v>
      </c>
      <c r="E33" s="440">
        <f>E34+E35</f>
        <v>0</v>
      </c>
      <c r="F33" s="440">
        <f>F34+F35</f>
        <v>0</v>
      </c>
    </row>
    <row r="34" spans="1:6" s="410" customFormat="1" ht="30" customHeight="1" x14ac:dyDescent="0.25">
      <c r="A34" s="441" t="s">
        <v>159</v>
      </c>
      <c r="B34" s="424">
        <v>0</v>
      </c>
      <c r="C34" s="424">
        <v>0</v>
      </c>
      <c r="D34" s="439" t="s">
        <v>191</v>
      </c>
      <c r="E34" s="425">
        <v>0</v>
      </c>
      <c r="F34" s="425">
        <v>0</v>
      </c>
    </row>
    <row r="35" spans="1:6" s="410" customFormat="1" ht="18" customHeight="1" x14ac:dyDescent="0.25">
      <c r="A35" s="442" t="s">
        <v>160</v>
      </c>
      <c r="B35" s="424">
        <v>0</v>
      </c>
      <c r="C35" s="424">
        <v>0</v>
      </c>
      <c r="D35" s="439" t="s">
        <v>192</v>
      </c>
      <c r="E35" s="425">
        <v>0</v>
      </c>
      <c r="F35" s="425">
        <v>0</v>
      </c>
    </row>
    <row r="36" spans="1:6" s="410" customFormat="1" ht="29.25" customHeight="1" x14ac:dyDescent="0.25">
      <c r="A36" s="443" t="s">
        <v>161</v>
      </c>
      <c r="B36" s="424">
        <v>0</v>
      </c>
      <c r="C36" s="424">
        <v>0</v>
      </c>
      <c r="D36" s="444" t="s">
        <v>158</v>
      </c>
      <c r="E36" s="418">
        <v>26330129.539999999</v>
      </c>
      <c r="F36" s="418">
        <v>36258788.5</v>
      </c>
    </row>
    <row r="37" spans="1:6" s="410" customFormat="1" ht="18" customHeight="1" x14ac:dyDescent="0.25">
      <c r="A37" s="445" t="s">
        <v>162</v>
      </c>
      <c r="B37" s="424">
        <v>0</v>
      </c>
      <c r="C37" s="424">
        <v>0</v>
      </c>
      <c r="D37" s="444" t="s">
        <v>193</v>
      </c>
      <c r="E37" s="446">
        <f>SUM(E38)</f>
        <v>7995136.2000000002</v>
      </c>
      <c r="F37" s="446">
        <f>SUM(F38)</f>
        <v>8543531.7799999993</v>
      </c>
    </row>
    <row r="38" spans="1:6" s="410" customFormat="1" ht="18" customHeight="1" x14ac:dyDescent="0.25">
      <c r="A38" s="447" t="s">
        <v>163</v>
      </c>
      <c r="B38" s="438">
        <f>SUM(B39:B43)</f>
        <v>11389332.459999999</v>
      </c>
      <c r="C38" s="438">
        <f>SUM(C39:C43)</f>
        <v>12650729.24</v>
      </c>
      <c r="D38" s="444" t="s">
        <v>164</v>
      </c>
      <c r="E38" s="418">
        <v>7995136.2000000002</v>
      </c>
      <c r="F38" s="418">
        <v>8543531.7799999993</v>
      </c>
    </row>
    <row r="39" spans="1:6" s="410" customFormat="1" ht="18.75" customHeight="1" x14ac:dyDescent="0.25">
      <c r="A39" s="445" t="s">
        <v>165</v>
      </c>
      <c r="B39" s="424">
        <v>631543.79</v>
      </c>
      <c r="C39" s="424">
        <v>270812.74</v>
      </c>
      <c r="D39" s="444" t="s">
        <v>166</v>
      </c>
      <c r="E39" s="448">
        <v>0</v>
      </c>
      <c r="F39" s="448">
        <v>0</v>
      </c>
    </row>
    <row r="40" spans="1:6" s="410" customFormat="1" ht="18.75" customHeight="1" x14ac:dyDescent="0.25">
      <c r="A40" s="445" t="s">
        <v>167</v>
      </c>
      <c r="B40" s="424">
        <v>5261.24</v>
      </c>
      <c r="C40" s="424">
        <v>26064.66</v>
      </c>
      <c r="D40" s="434"/>
      <c r="E40" s="449"/>
      <c r="F40" s="449"/>
    </row>
    <row r="41" spans="1:6" s="410" customFormat="1" ht="30" x14ac:dyDescent="0.25">
      <c r="A41" s="445" t="s">
        <v>168</v>
      </c>
      <c r="B41" s="424">
        <v>0</v>
      </c>
      <c r="C41" s="424">
        <v>0</v>
      </c>
      <c r="D41" s="434"/>
      <c r="E41" s="449"/>
      <c r="F41" s="449"/>
    </row>
    <row r="42" spans="1:6" s="410" customFormat="1" ht="19.5" customHeight="1" x14ac:dyDescent="0.25">
      <c r="A42" s="445" t="s">
        <v>169</v>
      </c>
      <c r="B42" s="424">
        <v>10752527.43</v>
      </c>
      <c r="C42" s="424">
        <v>12353851.84</v>
      </c>
      <c r="D42" s="434"/>
      <c r="E42" s="449"/>
      <c r="F42" s="449"/>
    </row>
    <row r="43" spans="1:6" s="410" customFormat="1" ht="45" x14ac:dyDescent="0.25">
      <c r="A43" s="445" t="s">
        <v>170</v>
      </c>
      <c r="B43" s="424">
        <v>0</v>
      </c>
      <c r="C43" s="424">
        <v>0</v>
      </c>
      <c r="D43" s="434"/>
      <c r="E43" s="449"/>
      <c r="F43" s="449"/>
    </row>
    <row r="44" spans="1:6" s="410" customFormat="1" ht="18" customHeight="1" x14ac:dyDescent="0.25">
      <c r="A44" s="450" t="s">
        <v>171</v>
      </c>
      <c r="B44" s="451">
        <f>SUM(B45:B51)</f>
        <v>16223406.18</v>
      </c>
      <c r="C44" s="451">
        <f>SUM(C45:C51)</f>
        <v>13310641.66</v>
      </c>
      <c r="D44" s="452"/>
      <c r="E44" s="453"/>
      <c r="F44" s="453"/>
    </row>
    <row r="45" spans="1:6" s="410" customFormat="1" ht="18.75" customHeight="1" x14ac:dyDescent="0.25">
      <c r="A45" s="445" t="s">
        <v>172</v>
      </c>
      <c r="B45" s="424">
        <v>0</v>
      </c>
      <c r="C45" s="424">
        <v>0</v>
      </c>
      <c r="D45" s="454"/>
      <c r="E45" s="455"/>
      <c r="F45" s="455"/>
    </row>
    <row r="46" spans="1:6" s="410" customFormat="1" ht="25.5" customHeight="1" x14ac:dyDescent="0.25">
      <c r="A46" s="445" t="s">
        <v>173</v>
      </c>
      <c r="B46" s="424">
        <v>26993.79</v>
      </c>
      <c r="C46" s="424">
        <v>22395.4</v>
      </c>
      <c r="D46" s="454"/>
      <c r="E46" s="455"/>
      <c r="F46" s="455"/>
    </row>
    <row r="47" spans="1:6" s="410" customFormat="1" ht="25.5" customHeight="1" x14ac:dyDescent="0.25">
      <c r="A47" s="445" t="s">
        <v>174</v>
      </c>
      <c r="B47" s="424">
        <v>0</v>
      </c>
      <c r="C47" s="424">
        <v>0</v>
      </c>
      <c r="D47" s="454"/>
      <c r="E47" s="455"/>
      <c r="F47" s="455"/>
    </row>
    <row r="48" spans="1:6" s="410" customFormat="1" ht="18.75" customHeight="1" x14ac:dyDescent="0.25">
      <c r="A48" s="445" t="s">
        <v>175</v>
      </c>
      <c r="B48" s="424">
        <v>16196412.390000001</v>
      </c>
      <c r="C48" s="424">
        <v>13288246.26</v>
      </c>
      <c r="D48" s="454"/>
      <c r="E48" s="455"/>
      <c r="F48" s="455"/>
    </row>
    <row r="49" spans="1:8" s="410" customFormat="1" ht="18.75" customHeight="1" x14ac:dyDescent="0.25">
      <c r="A49" s="445" t="s">
        <v>176</v>
      </c>
      <c r="B49" s="440">
        <v>0</v>
      </c>
      <c r="C49" s="440">
        <v>0</v>
      </c>
      <c r="D49" s="454"/>
      <c r="E49" s="455"/>
      <c r="F49" s="455"/>
    </row>
    <row r="50" spans="1:8" s="456" customFormat="1" ht="18.75" customHeight="1" x14ac:dyDescent="0.25">
      <c r="A50" s="445" t="s">
        <v>177</v>
      </c>
      <c r="B50" s="424">
        <v>0</v>
      </c>
      <c r="C50" s="424">
        <v>0</v>
      </c>
      <c r="D50" s="454"/>
      <c r="E50" s="455"/>
      <c r="F50" s="455"/>
    </row>
    <row r="51" spans="1:8" s="456" customFormat="1" ht="18.75" customHeight="1" x14ac:dyDescent="0.25">
      <c r="A51" s="445" t="s">
        <v>178</v>
      </c>
      <c r="B51" s="424">
        <v>0</v>
      </c>
      <c r="C51" s="424">
        <v>0</v>
      </c>
      <c r="D51" s="439"/>
      <c r="E51" s="457"/>
      <c r="F51" s="457"/>
    </row>
    <row r="52" spans="1:8" s="410" customFormat="1" ht="20.25" customHeight="1" thickBot="1" x14ac:dyDescent="0.3">
      <c r="A52" s="447" t="s">
        <v>179</v>
      </c>
      <c r="B52" s="416">
        <v>0</v>
      </c>
      <c r="C52" s="416">
        <v>0</v>
      </c>
      <c r="D52" s="458"/>
      <c r="E52" s="459"/>
      <c r="F52" s="459"/>
    </row>
    <row r="53" spans="1:8" s="410" customFormat="1" ht="26.25" customHeight="1" thickBot="1" x14ac:dyDescent="0.3">
      <c r="A53" s="460" t="s">
        <v>180</v>
      </c>
      <c r="B53" s="461">
        <f>B13+B32</f>
        <v>817719612.99999988</v>
      </c>
      <c r="C53" s="461">
        <f>C13+C32</f>
        <v>777257145.43999994</v>
      </c>
      <c r="D53" s="462" t="s">
        <v>181</v>
      </c>
      <c r="E53" s="463">
        <f>E13+E20+E21+E23</f>
        <v>817719612.99999988</v>
      </c>
      <c r="F53" s="463">
        <f>F13+F20+F21+F23</f>
        <v>777257145.44000006</v>
      </c>
      <c r="H53" s="464"/>
    </row>
    <row r="54" spans="1:8" s="379" customFormat="1" ht="15.75" customHeight="1" x14ac:dyDescent="0.25">
      <c r="A54" s="380"/>
      <c r="B54" s="380"/>
      <c r="C54" s="380"/>
      <c r="D54" s="380"/>
      <c r="E54" s="380"/>
      <c r="F54" s="380"/>
    </row>
    <row r="55" spans="1:8" s="379" customFormat="1" ht="106.5" customHeight="1" x14ac:dyDescent="0.25">
      <c r="A55" s="465"/>
      <c r="B55" s="466"/>
      <c r="C55" s="467"/>
      <c r="D55" s="380"/>
      <c r="E55" s="465"/>
      <c r="F55" s="465"/>
    </row>
    <row r="56" spans="1:8" ht="15" customHeight="1" x14ac:dyDescent="0.25">
      <c r="A56" s="379" t="s">
        <v>182</v>
      </c>
      <c r="B56" s="468"/>
      <c r="C56" s="469" t="s">
        <v>194</v>
      </c>
      <c r="D56" s="380"/>
      <c r="E56" s="619" t="s">
        <v>183</v>
      </c>
      <c r="F56" s="620"/>
    </row>
    <row r="57" spans="1:8" ht="15.75" customHeight="1" x14ac:dyDescent="0.25">
      <c r="C57" s="380"/>
      <c r="D57" s="380"/>
      <c r="E57" s="380"/>
      <c r="F57" s="380"/>
    </row>
    <row r="58" spans="1:8" ht="16.5" customHeight="1" x14ac:dyDescent="0.25">
      <c r="C58" s="380"/>
      <c r="D58" s="380"/>
      <c r="E58" s="380"/>
      <c r="F58" s="380"/>
    </row>
    <row r="59" spans="1:8" ht="16.5" customHeight="1" x14ac:dyDescent="0.25">
      <c r="C59" s="380"/>
      <c r="D59" s="380"/>
      <c r="E59" s="380"/>
      <c r="F59" s="380"/>
    </row>
    <row r="60" spans="1:8" ht="25.5" customHeight="1" x14ac:dyDescent="0.25">
      <c r="C60" s="380"/>
      <c r="D60" s="380"/>
      <c r="E60" s="380"/>
      <c r="F60" s="380"/>
    </row>
    <row r="61" spans="1:8" x14ac:dyDescent="0.25">
      <c r="C61" s="380"/>
      <c r="D61" s="380"/>
      <c r="E61" s="380"/>
      <c r="F61" s="380"/>
    </row>
    <row r="62" spans="1:8" x14ac:dyDescent="0.25">
      <c r="C62" s="380"/>
      <c r="D62" s="380"/>
      <c r="E62" s="380"/>
      <c r="F62" s="380"/>
    </row>
    <row r="63" spans="1:8" x14ac:dyDescent="0.25">
      <c r="C63" s="380"/>
      <c r="D63" s="380"/>
      <c r="E63" s="380"/>
      <c r="F63" s="380"/>
    </row>
    <row r="64" spans="1:8" x14ac:dyDescent="0.25">
      <c r="C64" s="380"/>
      <c r="D64" s="380"/>
      <c r="E64" s="380"/>
      <c r="F64" s="380"/>
    </row>
    <row r="65" spans="1:9" x14ac:dyDescent="0.25">
      <c r="A65" s="379"/>
      <c r="B65" s="468"/>
      <c r="C65" s="470"/>
      <c r="D65" s="380"/>
      <c r="E65" s="619"/>
      <c r="F65" s="619"/>
    </row>
    <row r="67" spans="1:9" x14ac:dyDescent="0.25">
      <c r="C67" s="380"/>
      <c r="D67" s="380"/>
      <c r="E67" s="380"/>
      <c r="F67" s="380"/>
    </row>
    <row r="68" spans="1:9" x14ac:dyDescent="0.25">
      <c r="C68" s="380"/>
      <c r="D68" s="380"/>
      <c r="E68" s="380"/>
      <c r="F68" s="380"/>
    </row>
    <row r="69" spans="1:9" x14ac:dyDescent="0.25">
      <c r="C69" s="380"/>
      <c r="D69" s="380"/>
      <c r="E69" s="380"/>
      <c r="F69" s="380"/>
    </row>
    <row r="70" spans="1:9" x14ac:dyDescent="0.25">
      <c r="C70" s="380"/>
      <c r="D70" s="380"/>
      <c r="E70" s="380"/>
      <c r="F70" s="380"/>
    </row>
    <row r="71" spans="1:9" x14ac:dyDescent="0.25">
      <c r="C71" s="380"/>
      <c r="D71" s="380"/>
      <c r="E71" s="380"/>
      <c r="F71" s="380"/>
    </row>
    <row r="72" spans="1:9" x14ac:dyDescent="0.25">
      <c r="C72" s="380"/>
      <c r="D72" s="380"/>
      <c r="E72" s="380"/>
      <c r="F72" s="380"/>
    </row>
    <row r="73" spans="1:9" x14ac:dyDescent="0.25">
      <c r="C73" s="380"/>
      <c r="D73" s="380"/>
      <c r="E73" s="380"/>
      <c r="F73" s="380"/>
    </row>
    <row r="74" spans="1:9" x14ac:dyDescent="0.25">
      <c r="C74" s="380"/>
      <c r="D74" s="380"/>
      <c r="E74" s="380"/>
      <c r="F74" s="380"/>
    </row>
    <row r="75" spans="1:9" x14ac:dyDescent="0.25">
      <c r="C75" s="380"/>
      <c r="D75" s="380"/>
      <c r="E75" s="380"/>
      <c r="F75" s="380"/>
      <c r="I75" s="471"/>
    </row>
    <row r="76" spans="1:9" x14ac:dyDescent="0.25">
      <c r="C76" s="380"/>
      <c r="D76" s="380"/>
      <c r="E76" s="380"/>
      <c r="F76" s="380"/>
      <c r="I76" s="471"/>
    </row>
    <row r="77" spans="1:9" x14ac:dyDescent="0.25">
      <c r="C77" s="380"/>
      <c r="D77" s="380"/>
      <c r="E77" s="380"/>
      <c r="F77" s="380"/>
      <c r="I77" s="471"/>
    </row>
    <row r="78" spans="1:9" x14ac:dyDescent="0.25">
      <c r="C78" s="380"/>
      <c r="D78" s="380"/>
      <c r="E78" s="380"/>
      <c r="F78" s="380"/>
      <c r="I78" s="471"/>
    </row>
    <row r="79" spans="1:9" x14ac:dyDescent="0.25">
      <c r="C79" s="380"/>
      <c r="D79" s="380"/>
      <c r="E79" s="380"/>
      <c r="F79" s="380"/>
      <c r="I79" s="471"/>
    </row>
    <row r="80" spans="1:9" x14ac:dyDescent="0.25">
      <c r="C80" s="380"/>
      <c r="D80" s="380"/>
      <c r="E80" s="380"/>
      <c r="F80" s="380"/>
    </row>
    <row r="81" spans="3:6" x14ac:dyDescent="0.25">
      <c r="C81" s="380"/>
      <c r="D81" s="380"/>
      <c r="E81" s="380"/>
      <c r="F81" s="380"/>
    </row>
    <row r="82" spans="3:6" x14ac:dyDescent="0.25">
      <c r="C82" s="380"/>
      <c r="D82" s="380"/>
      <c r="E82" s="380"/>
      <c r="F82" s="380"/>
    </row>
    <row r="83" spans="3:6" x14ac:dyDescent="0.25">
      <c r="C83" s="380"/>
      <c r="D83" s="380"/>
      <c r="E83" s="380"/>
      <c r="F83" s="380"/>
    </row>
    <row r="84" spans="3:6" x14ac:dyDescent="0.25">
      <c r="C84" s="380"/>
      <c r="D84" s="380"/>
      <c r="E84" s="380"/>
      <c r="F84" s="380"/>
    </row>
    <row r="85" spans="3:6" x14ac:dyDescent="0.25">
      <c r="C85" s="380"/>
      <c r="D85" s="380"/>
      <c r="E85" s="380"/>
      <c r="F85" s="380"/>
    </row>
    <row r="86" spans="3:6" x14ac:dyDescent="0.25">
      <c r="C86" s="380"/>
      <c r="D86" s="380"/>
      <c r="E86" s="380"/>
      <c r="F86" s="380"/>
    </row>
    <row r="87" spans="3:6" x14ac:dyDescent="0.25">
      <c r="C87" s="380"/>
      <c r="D87" s="380"/>
      <c r="E87" s="380"/>
      <c r="F87" s="380"/>
    </row>
    <row r="88" spans="3:6" x14ac:dyDescent="0.25">
      <c r="C88" s="380"/>
      <c r="D88" s="380"/>
      <c r="E88" s="380"/>
      <c r="F88" s="380"/>
    </row>
    <row r="89" spans="3:6" x14ac:dyDescent="0.25">
      <c r="C89" s="380"/>
      <c r="D89" s="380"/>
      <c r="E89" s="380"/>
      <c r="F89" s="380"/>
    </row>
    <row r="90" spans="3:6" x14ac:dyDescent="0.25">
      <c r="C90" s="380"/>
      <c r="D90" s="380"/>
      <c r="E90" s="380"/>
      <c r="F90" s="380"/>
    </row>
    <row r="91" spans="3:6" x14ac:dyDescent="0.25">
      <c r="C91" s="380"/>
      <c r="D91" s="380"/>
      <c r="E91" s="380"/>
      <c r="F91" s="380"/>
    </row>
    <row r="92" spans="3:6" x14ac:dyDescent="0.25">
      <c r="C92" s="380"/>
      <c r="D92" s="380"/>
      <c r="E92" s="380"/>
      <c r="F92" s="380"/>
    </row>
    <row r="93" spans="3:6" x14ac:dyDescent="0.25">
      <c r="C93" s="380"/>
      <c r="D93" s="380"/>
      <c r="E93" s="380"/>
      <c r="F93" s="380"/>
    </row>
    <row r="94" spans="3:6" x14ac:dyDescent="0.25">
      <c r="C94" s="380"/>
      <c r="D94" s="380"/>
      <c r="E94" s="380"/>
      <c r="F94" s="380"/>
    </row>
    <row r="95" spans="3:6" x14ac:dyDescent="0.25">
      <c r="C95" s="380"/>
      <c r="D95" s="380"/>
      <c r="E95" s="380"/>
      <c r="F95" s="380"/>
    </row>
    <row r="96" spans="3:6" x14ac:dyDescent="0.25">
      <c r="C96" s="380"/>
      <c r="D96" s="380"/>
      <c r="E96" s="380"/>
      <c r="F96" s="380"/>
    </row>
    <row r="97" spans="3:6" x14ac:dyDescent="0.25">
      <c r="C97" s="380"/>
      <c r="D97" s="380"/>
      <c r="E97" s="380"/>
      <c r="F97" s="380"/>
    </row>
    <row r="98" spans="3:6" x14ac:dyDescent="0.25">
      <c r="C98" s="380"/>
      <c r="D98" s="380"/>
      <c r="E98" s="380"/>
      <c r="F98" s="380"/>
    </row>
    <row r="99" spans="3:6" x14ac:dyDescent="0.25">
      <c r="C99" s="380"/>
      <c r="D99" s="380"/>
      <c r="E99" s="380"/>
      <c r="F99" s="380"/>
    </row>
    <row r="100" spans="3:6" x14ac:dyDescent="0.25">
      <c r="C100" s="380"/>
      <c r="D100" s="380"/>
      <c r="E100" s="380"/>
      <c r="F100" s="380"/>
    </row>
    <row r="101" spans="3:6" x14ac:dyDescent="0.25">
      <c r="C101" s="380"/>
      <c r="D101" s="380"/>
      <c r="E101" s="380"/>
      <c r="F101" s="380"/>
    </row>
    <row r="102" spans="3:6" x14ac:dyDescent="0.25">
      <c r="C102" s="380"/>
      <c r="D102" s="380"/>
      <c r="E102" s="380"/>
      <c r="F102" s="380"/>
    </row>
    <row r="103" spans="3:6" x14ac:dyDescent="0.25">
      <c r="C103" s="380"/>
      <c r="D103" s="380"/>
      <c r="E103" s="380"/>
      <c r="F103" s="380"/>
    </row>
    <row r="104" spans="3:6" x14ac:dyDescent="0.25">
      <c r="C104" s="380"/>
      <c r="D104" s="380"/>
      <c r="E104" s="380"/>
      <c r="F104" s="380"/>
    </row>
    <row r="105" spans="3:6" x14ac:dyDescent="0.25">
      <c r="C105" s="380"/>
      <c r="D105" s="380"/>
      <c r="E105" s="380"/>
      <c r="F105" s="380"/>
    </row>
    <row r="106" spans="3:6" x14ac:dyDescent="0.25">
      <c r="C106" s="380"/>
      <c r="D106" s="380"/>
      <c r="E106" s="380"/>
      <c r="F106" s="380"/>
    </row>
    <row r="107" spans="3:6" x14ac:dyDescent="0.25">
      <c r="C107" s="380"/>
      <c r="D107" s="380"/>
      <c r="E107" s="380"/>
      <c r="F107" s="380"/>
    </row>
    <row r="108" spans="3:6" x14ac:dyDescent="0.25">
      <c r="C108" s="380"/>
      <c r="D108" s="380"/>
      <c r="E108" s="380"/>
      <c r="F108" s="380"/>
    </row>
    <row r="109" spans="3:6" x14ac:dyDescent="0.25">
      <c r="C109" s="380"/>
      <c r="D109" s="380"/>
      <c r="E109" s="380"/>
      <c r="F109" s="380"/>
    </row>
    <row r="110" spans="3:6" x14ac:dyDescent="0.25">
      <c r="C110" s="380"/>
      <c r="D110" s="380"/>
      <c r="E110" s="380"/>
      <c r="F110" s="380"/>
    </row>
    <row r="111" spans="3:6" x14ac:dyDescent="0.25">
      <c r="C111" s="380"/>
      <c r="D111" s="380"/>
      <c r="E111" s="380"/>
      <c r="F111" s="380"/>
    </row>
    <row r="112" spans="3:6" x14ac:dyDescent="0.25">
      <c r="C112" s="380"/>
      <c r="D112" s="380"/>
      <c r="E112" s="380"/>
      <c r="F112" s="380"/>
    </row>
    <row r="113" spans="3:6" x14ac:dyDescent="0.25">
      <c r="C113" s="380"/>
      <c r="D113" s="380"/>
      <c r="E113" s="380"/>
      <c r="F113" s="380"/>
    </row>
    <row r="114" spans="3:6" x14ac:dyDescent="0.25">
      <c r="C114" s="380"/>
      <c r="D114" s="380"/>
      <c r="E114" s="380"/>
      <c r="F114" s="380"/>
    </row>
    <row r="115" spans="3:6" x14ac:dyDescent="0.25">
      <c r="C115" s="380"/>
      <c r="D115" s="380"/>
      <c r="E115" s="380"/>
      <c r="F115" s="380"/>
    </row>
    <row r="116" spans="3:6" x14ac:dyDescent="0.25">
      <c r="C116" s="380"/>
      <c r="D116" s="380"/>
      <c r="E116" s="380"/>
      <c r="F116" s="380"/>
    </row>
    <row r="117" spans="3:6" x14ac:dyDescent="0.25">
      <c r="C117" s="380"/>
      <c r="D117" s="380"/>
      <c r="E117" s="380"/>
      <c r="F117" s="380"/>
    </row>
    <row r="118" spans="3:6" x14ac:dyDescent="0.25">
      <c r="C118" s="380"/>
      <c r="D118" s="380"/>
      <c r="E118" s="380"/>
      <c r="F118" s="380"/>
    </row>
    <row r="119" spans="3:6" x14ac:dyDescent="0.25">
      <c r="C119" s="380"/>
      <c r="D119" s="380"/>
      <c r="E119" s="380"/>
      <c r="F119" s="380"/>
    </row>
    <row r="120" spans="3:6" x14ac:dyDescent="0.25">
      <c r="C120" s="380"/>
      <c r="D120" s="380"/>
      <c r="E120" s="380"/>
      <c r="F120" s="380"/>
    </row>
    <row r="121" spans="3:6" x14ac:dyDescent="0.25">
      <c r="C121" s="380"/>
      <c r="D121" s="380"/>
      <c r="E121" s="380"/>
      <c r="F121" s="380"/>
    </row>
    <row r="122" spans="3:6" x14ac:dyDescent="0.25">
      <c r="C122" s="380"/>
      <c r="D122" s="380"/>
      <c r="E122" s="380"/>
      <c r="F122" s="380"/>
    </row>
    <row r="123" spans="3:6" x14ac:dyDescent="0.25">
      <c r="C123" s="380"/>
      <c r="D123" s="380"/>
      <c r="E123" s="380"/>
      <c r="F123" s="380"/>
    </row>
    <row r="124" spans="3:6" x14ac:dyDescent="0.25">
      <c r="C124" s="380"/>
      <c r="D124" s="380"/>
      <c r="E124" s="380"/>
      <c r="F124" s="380"/>
    </row>
    <row r="125" spans="3:6" x14ac:dyDescent="0.25">
      <c r="C125" s="380"/>
      <c r="D125" s="380"/>
      <c r="E125" s="380"/>
      <c r="F125" s="380"/>
    </row>
    <row r="126" spans="3:6" x14ac:dyDescent="0.25">
      <c r="C126" s="380"/>
      <c r="D126" s="380"/>
      <c r="E126" s="380"/>
      <c r="F126" s="380"/>
    </row>
    <row r="127" spans="3:6" x14ac:dyDescent="0.25">
      <c r="C127" s="380"/>
      <c r="D127" s="380"/>
      <c r="E127" s="380"/>
      <c r="F127" s="380"/>
    </row>
    <row r="128" spans="3:6" x14ac:dyDescent="0.25">
      <c r="C128" s="380"/>
      <c r="D128" s="380"/>
      <c r="E128" s="380"/>
      <c r="F128" s="380"/>
    </row>
    <row r="129" spans="3:6" x14ac:dyDescent="0.25">
      <c r="C129" s="380"/>
      <c r="D129" s="380"/>
      <c r="E129" s="380"/>
      <c r="F129" s="380"/>
    </row>
    <row r="130" spans="3:6" x14ac:dyDescent="0.25">
      <c r="C130" s="380"/>
      <c r="D130" s="380"/>
      <c r="E130" s="380"/>
      <c r="F130" s="380"/>
    </row>
    <row r="131" spans="3:6" x14ac:dyDescent="0.25">
      <c r="C131" s="380"/>
      <c r="D131" s="380"/>
      <c r="E131" s="380"/>
      <c r="F131" s="380"/>
    </row>
    <row r="132" spans="3:6" x14ac:dyDescent="0.25">
      <c r="C132" s="380"/>
      <c r="D132" s="380"/>
      <c r="E132" s="380"/>
      <c r="F132" s="380"/>
    </row>
    <row r="133" spans="3:6" x14ac:dyDescent="0.25">
      <c r="C133" s="380"/>
      <c r="D133" s="380"/>
      <c r="E133" s="380"/>
      <c r="F133" s="380"/>
    </row>
    <row r="134" spans="3:6" x14ac:dyDescent="0.25">
      <c r="C134" s="380"/>
      <c r="D134" s="380"/>
      <c r="E134" s="380"/>
      <c r="F134" s="380"/>
    </row>
    <row r="135" spans="3:6" x14ac:dyDescent="0.25">
      <c r="C135" s="380"/>
      <c r="D135" s="380"/>
      <c r="E135" s="380"/>
      <c r="F135" s="380"/>
    </row>
    <row r="136" spans="3:6" x14ac:dyDescent="0.25">
      <c r="C136" s="380"/>
      <c r="D136" s="380"/>
      <c r="E136" s="380"/>
      <c r="F136" s="380"/>
    </row>
    <row r="137" spans="3:6" x14ac:dyDescent="0.25">
      <c r="C137" s="380"/>
      <c r="D137" s="380"/>
      <c r="E137" s="380"/>
      <c r="F137" s="380"/>
    </row>
    <row r="138" spans="3:6" x14ac:dyDescent="0.25">
      <c r="C138" s="380"/>
      <c r="D138" s="380"/>
      <c r="E138" s="380"/>
      <c r="F138" s="380"/>
    </row>
    <row r="139" spans="3:6" x14ac:dyDescent="0.25">
      <c r="C139" s="380"/>
      <c r="D139" s="380"/>
      <c r="E139" s="380"/>
      <c r="F139" s="380"/>
    </row>
    <row r="140" spans="3:6" x14ac:dyDescent="0.25">
      <c r="C140" s="380"/>
      <c r="D140" s="380"/>
      <c r="E140" s="380"/>
      <c r="F140" s="380"/>
    </row>
    <row r="141" spans="3:6" x14ac:dyDescent="0.25">
      <c r="C141" s="380"/>
      <c r="D141" s="380"/>
      <c r="E141" s="380"/>
      <c r="F141" s="380"/>
    </row>
    <row r="142" spans="3:6" x14ac:dyDescent="0.25">
      <c r="C142" s="380"/>
      <c r="D142" s="380"/>
      <c r="E142" s="380"/>
      <c r="F142" s="380"/>
    </row>
    <row r="143" spans="3:6" x14ac:dyDescent="0.25">
      <c r="C143" s="380"/>
      <c r="D143" s="380"/>
      <c r="E143" s="380"/>
      <c r="F143" s="380"/>
    </row>
  </sheetData>
  <mergeCells count="9">
    <mergeCell ref="C10:D10"/>
    <mergeCell ref="E56:F56"/>
    <mergeCell ref="E65:F65"/>
    <mergeCell ref="C3:D3"/>
    <mergeCell ref="C4:D4"/>
    <mergeCell ref="C5:D5"/>
    <mergeCell ref="C6:D6"/>
    <mergeCell ref="C7:D7"/>
    <mergeCell ref="C8:D8"/>
  </mergeCells>
  <printOptions horizontalCentered="1"/>
  <pageMargins left="0" right="0" top="0.39370078740157483" bottom="0.19685039370078741" header="0.11811023622047245" footer="0.11811023622047245"/>
  <pageSetup paperSize="9" scale="60" orientation="portrait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B9DCA-46D5-4B3B-BDC3-F9E60B736420}">
  <sheetPr>
    <pageSetUpPr fitToPage="1"/>
  </sheetPr>
  <dimension ref="B1:S73"/>
  <sheetViews>
    <sheetView topLeftCell="A27" workbookViewId="0">
      <selection activeCell="C42" sqref="C42:G42"/>
    </sheetView>
  </sheetViews>
  <sheetFormatPr defaultColWidth="9.140625" defaultRowHeight="15" x14ac:dyDescent="0.25"/>
  <cols>
    <col min="1" max="1" width="1.85546875" style="469" customWidth="1"/>
    <col min="2" max="2" width="4.28515625" style="469" customWidth="1"/>
    <col min="3" max="3" width="10.42578125" style="469" customWidth="1"/>
    <col min="4" max="4" width="34.85546875" style="469" customWidth="1"/>
    <col min="5" max="5" width="11.7109375" style="469" bestFit="1" customWidth="1"/>
    <col min="6" max="6" width="8.28515625" style="469" customWidth="1"/>
    <col min="7" max="7" width="2.7109375" style="469" hidden="1" customWidth="1"/>
    <col min="8" max="8" width="0" style="469" hidden="1" customWidth="1"/>
    <col min="9" max="9" width="21.7109375" style="469" customWidth="1"/>
    <col min="10" max="10" width="9.140625" style="469" hidden="1" customWidth="1"/>
    <col min="11" max="11" width="22.85546875" style="469" customWidth="1"/>
    <col min="12" max="12" width="0" style="469" hidden="1" customWidth="1"/>
    <col min="13" max="13" width="15.28515625" style="469" customWidth="1"/>
    <col min="14" max="14" width="9.140625" style="469"/>
    <col min="15" max="16" width="0" style="469" hidden="1" customWidth="1"/>
    <col min="17" max="17" width="11.7109375" style="472" hidden="1" customWidth="1"/>
    <col min="18" max="18" width="0" style="469" hidden="1" customWidth="1"/>
    <col min="19" max="19" width="11.7109375" style="469" hidden="1" customWidth="1"/>
    <col min="20" max="20" width="0" style="469" hidden="1" customWidth="1"/>
    <col min="21" max="16384" width="9.140625" style="469"/>
  </cols>
  <sheetData>
    <row r="1" spans="2:17" ht="15.75" thickBot="1" x14ac:dyDescent="0.3"/>
    <row r="2" spans="2:17" x14ac:dyDescent="0.25">
      <c r="B2" s="633" t="s">
        <v>0</v>
      </c>
      <c r="C2" s="634"/>
      <c r="D2" s="635"/>
      <c r="E2" s="473"/>
      <c r="F2" s="473"/>
      <c r="G2" s="473"/>
      <c r="H2" s="473"/>
      <c r="I2" s="474"/>
      <c r="J2" s="473"/>
      <c r="K2" s="475" t="s">
        <v>1</v>
      </c>
    </row>
    <row r="3" spans="2:17" x14ac:dyDescent="0.25">
      <c r="B3" s="476" t="s">
        <v>207</v>
      </c>
      <c r="D3" s="477"/>
      <c r="E3" s="636" t="s">
        <v>27</v>
      </c>
      <c r="F3" s="631"/>
      <c r="G3" s="631"/>
      <c r="H3" s="631"/>
      <c r="I3" s="632"/>
      <c r="K3" s="478" t="s">
        <v>209</v>
      </c>
    </row>
    <row r="4" spans="2:17" x14ac:dyDescent="0.25">
      <c r="B4" s="479" t="s">
        <v>205</v>
      </c>
      <c r="D4" s="477"/>
      <c r="E4" s="636" t="s">
        <v>103</v>
      </c>
      <c r="F4" s="631"/>
      <c r="G4" s="631"/>
      <c r="H4" s="631"/>
      <c r="I4" s="632"/>
      <c r="K4" s="480" t="s">
        <v>210</v>
      </c>
    </row>
    <row r="5" spans="2:17" x14ac:dyDescent="0.25">
      <c r="B5" s="479" t="s">
        <v>208</v>
      </c>
      <c r="D5" s="477"/>
      <c r="E5" s="631" t="s">
        <v>28</v>
      </c>
      <c r="F5" s="631"/>
      <c r="G5" s="631"/>
      <c r="H5" s="631"/>
      <c r="I5" s="632"/>
      <c r="K5" s="480" t="s">
        <v>211</v>
      </c>
    </row>
    <row r="6" spans="2:17" x14ac:dyDescent="0.25">
      <c r="B6" s="479"/>
      <c r="D6" s="477"/>
      <c r="E6" s="636" t="s">
        <v>112</v>
      </c>
      <c r="F6" s="631"/>
      <c r="G6" s="631"/>
      <c r="H6" s="631"/>
      <c r="I6" s="632"/>
      <c r="K6" s="480" t="s">
        <v>619</v>
      </c>
    </row>
    <row r="7" spans="2:17" x14ac:dyDescent="0.25">
      <c r="B7" s="481"/>
      <c r="C7" s="482"/>
      <c r="D7" s="483"/>
      <c r="E7" s="631" t="s">
        <v>28</v>
      </c>
      <c r="F7" s="631"/>
      <c r="G7" s="631"/>
      <c r="H7" s="631"/>
      <c r="I7" s="632"/>
      <c r="K7" s="480" t="s">
        <v>617</v>
      </c>
    </row>
    <row r="8" spans="2:17" x14ac:dyDescent="0.25">
      <c r="B8" s="484" t="s">
        <v>5</v>
      </c>
      <c r="C8" s="485"/>
      <c r="D8" s="486"/>
      <c r="I8" s="487"/>
      <c r="K8" s="478"/>
    </row>
    <row r="9" spans="2:17" x14ac:dyDescent="0.25">
      <c r="B9" s="479"/>
      <c r="D9" s="477"/>
      <c r="E9" s="631" t="s">
        <v>635</v>
      </c>
      <c r="F9" s="631"/>
      <c r="G9" s="631"/>
      <c r="H9" s="631"/>
      <c r="I9" s="632"/>
      <c r="K9" s="478"/>
    </row>
    <row r="10" spans="2:17" x14ac:dyDescent="0.25">
      <c r="B10" s="488" t="s">
        <v>206</v>
      </c>
      <c r="D10" s="477"/>
      <c r="I10" s="487"/>
      <c r="K10" s="478"/>
    </row>
    <row r="11" spans="2:17" ht="24.6" customHeight="1" thickBot="1" x14ac:dyDescent="0.3">
      <c r="B11" s="489"/>
      <c r="C11" s="490"/>
      <c r="D11" s="491"/>
      <c r="E11" s="490"/>
      <c r="F11" s="490"/>
      <c r="G11" s="490"/>
      <c r="H11" s="490"/>
      <c r="I11" s="492"/>
      <c r="J11" s="490"/>
      <c r="K11" s="493" t="s">
        <v>9</v>
      </c>
    </row>
    <row r="12" spans="2:17" ht="15.75" hidden="1" thickBot="1" x14ac:dyDescent="0.3">
      <c r="B12" s="489"/>
      <c r="C12" s="490"/>
      <c r="D12" s="492"/>
      <c r="E12" s="494"/>
      <c r="F12" s="490"/>
      <c r="G12" s="490"/>
      <c r="H12" s="490"/>
      <c r="I12" s="492"/>
      <c r="J12" s="490"/>
      <c r="K12" s="495"/>
    </row>
    <row r="13" spans="2:17" s="499" customFormat="1" ht="34.5" customHeight="1" thickBot="1" x14ac:dyDescent="0.25">
      <c r="B13" s="496"/>
      <c r="C13" s="497"/>
      <c r="D13" s="497"/>
      <c r="E13" s="497"/>
      <c r="F13" s="497"/>
      <c r="G13" s="498"/>
      <c r="I13" s="500" t="s">
        <v>8</v>
      </c>
      <c r="J13" s="501"/>
      <c r="K13" s="500" t="s">
        <v>7</v>
      </c>
      <c r="Q13" s="502"/>
    </row>
    <row r="14" spans="2:17" ht="15.75" hidden="1" thickBot="1" x14ac:dyDescent="0.3">
      <c r="I14" s="503"/>
      <c r="J14" s="504"/>
      <c r="K14" s="503"/>
    </row>
    <row r="15" spans="2:17" ht="15.75" hidden="1" thickBot="1" x14ac:dyDescent="0.3">
      <c r="I15" s="505"/>
      <c r="J15" s="506"/>
      <c r="K15" s="505"/>
    </row>
    <row r="16" spans="2:17" s="512" customFormat="1" ht="20.25" customHeight="1" x14ac:dyDescent="0.25">
      <c r="B16" s="507" t="s">
        <v>29</v>
      </c>
      <c r="C16" s="508" t="s">
        <v>99</v>
      </c>
      <c r="D16" s="508"/>
      <c r="E16" s="508"/>
      <c r="F16" s="508"/>
      <c r="G16" s="509"/>
      <c r="H16" s="510"/>
      <c r="I16" s="511">
        <f>I17+I19+I23</f>
        <v>24898499.09</v>
      </c>
      <c r="J16" s="511">
        <f>J17+J19+J23</f>
        <v>0</v>
      </c>
      <c r="K16" s="511">
        <f>K17+K19+K23</f>
        <v>26909200.240000002</v>
      </c>
      <c r="M16" s="513"/>
      <c r="Q16" s="513"/>
    </row>
    <row r="17" spans="2:17" ht="20.100000000000001" customHeight="1" x14ac:dyDescent="0.25">
      <c r="B17" s="481" t="s">
        <v>30</v>
      </c>
      <c r="C17" s="482" t="s">
        <v>86</v>
      </c>
      <c r="D17" s="482"/>
      <c r="E17" s="482"/>
      <c r="F17" s="482"/>
      <c r="G17" s="483"/>
      <c r="I17" s="514">
        <v>20089790.48</v>
      </c>
      <c r="J17" s="515"/>
      <c r="K17" s="514">
        <v>22947146.800000001</v>
      </c>
      <c r="M17" s="513"/>
    </row>
    <row r="18" spans="2:17" ht="26.25" hidden="1" customHeight="1" x14ac:dyDescent="0.25">
      <c r="B18" s="516" t="s">
        <v>22</v>
      </c>
      <c r="C18" s="565" t="s">
        <v>87</v>
      </c>
      <c r="D18" s="565"/>
      <c r="E18" s="565"/>
      <c r="F18" s="565"/>
      <c r="G18" s="566"/>
      <c r="I18" s="514">
        <v>0</v>
      </c>
      <c r="J18" s="515"/>
      <c r="K18" s="514">
        <v>0</v>
      </c>
      <c r="M18" s="513"/>
    </row>
    <row r="19" spans="2:17" ht="26.25" customHeight="1" x14ac:dyDescent="0.25">
      <c r="B19" s="481" t="s">
        <v>31</v>
      </c>
      <c r="C19" s="567" t="s">
        <v>32</v>
      </c>
      <c r="D19" s="567"/>
      <c r="E19" s="567"/>
      <c r="F19" s="567"/>
      <c r="G19" s="568"/>
      <c r="I19" s="514">
        <v>0</v>
      </c>
      <c r="J19" s="515">
        <v>0</v>
      </c>
      <c r="K19" s="514">
        <v>0</v>
      </c>
      <c r="L19" s="469">
        <v>0</v>
      </c>
      <c r="M19" s="513"/>
    </row>
    <row r="20" spans="2:17" ht="20.100000000000001" customHeight="1" x14ac:dyDescent="0.25">
      <c r="B20" s="481" t="s">
        <v>33</v>
      </c>
      <c r="C20" s="482" t="s">
        <v>34</v>
      </c>
      <c r="D20" s="482"/>
      <c r="E20" s="482"/>
      <c r="F20" s="482"/>
      <c r="G20" s="483"/>
      <c r="I20" s="514">
        <v>0</v>
      </c>
      <c r="J20" s="515"/>
      <c r="K20" s="514">
        <v>0</v>
      </c>
      <c r="M20" s="513"/>
    </row>
    <row r="21" spans="2:17" ht="20.100000000000001" customHeight="1" x14ac:dyDescent="0.25">
      <c r="B21" s="481" t="s">
        <v>35</v>
      </c>
      <c r="C21" s="482" t="s">
        <v>36</v>
      </c>
      <c r="D21" s="482"/>
      <c r="E21" s="482"/>
      <c r="F21" s="482"/>
      <c r="G21" s="483"/>
      <c r="I21" s="514">
        <v>0</v>
      </c>
      <c r="J21" s="515"/>
      <c r="K21" s="514">
        <v>0</v>
      </c>
      <c r="M21" s="513"/>
    </row>
    <row r="22" spans="2:17" ht="20.100000000000001" customHeight="1" x14ac:dyDescent="0.25">
      <c r="B22" s="481" t="s">
        <v>37</v>
      </c>
      <c r="C22" s="517" t="s">
        <v>38</v>
      </c>
      <c r="D22" s="517"/>
      <c r="E22" s="517"/>
      <c r="F22" s="517"/>
      <c r="G22" s="518"/>
      <c r="H22" s="519"/>
      <c r="I22" s="520">
        <v>0</v>
      </c>
      <c r="J22" s="521"/>
      <c r="K22" s="520">
        <v>0</v>
      </c>
      <c r="M22" s="513"/>
    </row>
    <row r="23" spans="2:17" ht="20.100000000000001" customHeight="1" x14ac:dyDescent="0.25">
      <c r="B23" s="481" t="s">
        <v>39</v>
      </c>
      <c r="C23" s="517" t="s">
        <v>40</v>
      </c>
      <c r="D23" s="517"/>
      <c r="E23" s="517"/>
      <c r="F23" s="517"/>
      <c r="G23" s="518"/>
      <c r="H23" s="519"/>
      <c r="I23" s="520">
        <v>4808708.6100000003</v>
      </c>
      <c r="J23" s="521">
        <v>0</v>
      </c>
      <c r="K23" s="520">
        <v>3962053.44</v>
      </c>
      <c r="L23" s="469">
        <v>0</v>
      </c>
      <c r="M23" s="513"/>
    </row>
    <row r="24" spans="2:17" s="512" customFormat="1" ht="21.75" customHeight="1" x14ac:dyDescent="0.25">
      <c r="B24" s="522" t="s">
        <v>41</v>
      </c>
      <c r="C24" s="569" t="s">
        <v>42</v>
      </c>
      <c r="D24" s="570"/>
      <c r="E24" s="570"/>
      <c r="F24" s="570"/>
      <c r="G24" s="571"/>
      <c r="H24" s="523"/>
      <c r="I24" s="524">
        <f>I25+I26+I27+I28+I29+I30+I31+I34+I35</f>
        <v>134591528.39000002</v>
      </c>
      <c r="J24" s="524" t="e">
        <f>J25+J26+J27+#REF!+J29+J30+J31+#REF!+J35</f>
        <v>#REF!</v>
      </c>
      <c r="K24" s="524">
        <f>K25+K26+K27+K28+K29+K30+K31+K34+K35</f>
        <v>157536365.38</v>
      </c>
      <c r="M24" s="513"/>
      <c r="Q24" s="513"/>
    </row>
    <row r="25" spans="2:17" ht="20.100000000000001" customHeight="1" x14ac:dyDescent="0.25">
      <c r="B25" s="481" t="s">
        <v>30</v>
      </c>
      <c r="C25" s="517" t="s">
        <v>43</v>
      </c>
      <c r="D25" s="517"/>
      <c r="E25" s="517"/>
      <c r="F25" s="517"/>
      <c r="G25" s="518"/>
      <c r="H25" s="519"/>
      <c r="I25" s="520">
        <v>9446847.7599999998</v>
      </c>
      <c r="J25" s="521">
        <v>0</v>
      </c>
      <c r="K25" s="520">
        <v>9231756.1999999993</v>
      </c>
      <c r="L25" s="469">
        <v>0</v>
      </c>
      <c r="M25" s="513"/>
    </row>
    <row r="26" spans="2:17" ht="20.100000000000001" customHeight="1" x14ac:dyDescent="0.25">
      <c r="B26" s="481" t="s">
        <v>31</v>
      </c>
      <c r="C26" s="517" t="s">
        <v>44</v>
      </c>
      <c r="D26" s="517"/>
      <c r="E26" s="517"/>
      <c r="F26" s="517"/>
      <c r="G26" s="518"/>
      <c r="H26" s="519"/>
      <c r="I26" s="520">
        <v>3517324.65</v>
      </c>
      <c r="J26" s="521">
        <v>0</v>
      </c>
      <c r="K26" s="520">
        <v>3825671.47</v>
      </c>
      <c r="L26" s="469">
        <v>0</v>
      </c>
      <c r="M26" s="513"/>
    </row>
    <row r="27" spans="2:17" ht="20.100000000000001" customHeight="1" x14ac:dyDescent="0.25">
      <c r="B27" s="481" t="s">
        <v>33</v>
      </c>
      <c r="C27" s="517" t="s">
        <v>45</v>
      </c>
      <c r="D27" s="517"/>
      <c r="E27" s="517"/>
      <c r="F27" s="517"/>
      <c r="G27" s="518"/>
      <c r="H27" s="519"/>
      <c r="I27" s="520">
        <v>36173959.469999999</v>
      </c>
      <c r="J27" s="521">
        <v>0</v>
      </c>
      <c r="K27" s="520">
        <v>45822342</v>
      </c>
      <c r="L27" s="469">
        <v>0</v>
      </c>
      <c r="M27" s="513"/>
    </row>
    <row r="28" spans="2:17" ht="20.100000000000001" customHeight="1" x14ac:dyDescent="0.25">
      <c r="B28" s="481" t="s">
        <v>35</v>
      </c>
      <c r="C28" s="517" t="s">
        <v>46</v>
      </c>
      <c r="D28" s="517"/>
      <c r="E28" s="517"/>
      <c r="F28" s="517"/>
      <c r="G28" s="518"/>
      <c r="H28" s="519"/>
      <c r="I28" s="520">
        <v>863711.27</v>
      </c>
      <c r="J28" s="521"/>
      <c r="K28" s="520">
        <v>836157.34</v>
      </c>
      <c r="M28" s="513"/>
    </row>
    <row r="29" spans="2:17" ht="20.100000000000001" customHeight="1" x14ac:dyDescent="0.25">
      <c r="B29" s="481" t="s">
        <v>37</v>
      </c>
      <c r="C29" s="517" t="s">
        <v>47</v>
      </c>
      <c r="D29" s="517"/>
      <c r="E29" s="517"/>
      <c r="F29" s="517"/>
      <c r="G29" s="518"/>
      <c r="H29" s="519"/>
      <c r="I29" s="520">
        <v>35445519.060000002</v>
      </c>
      <c r="J29" s="521"/>
      <c r="K29" s="520">
        <v>41420050.619999997</v>
      </c>
      <c r="M29" s="513"/>
    </row>
    <row r="30" spans="2:17" ht="20.100000000000001" customHeight="1" x14ac:dyDescent="0.25">
      <c r="B30" s="481" t="s">
        <v>39</v>
      </c>
      <c r="C30" s="517" t="s">
        <v>48</v>
      </c>
      <c r="D30" s="517"/>
      <c r="E30" s="517"/>
      <c r="F30" s="517"/>
      <c r="G30" s="518"/>
      <c r="H30" s="519"/>
      <c r="I30" s="520">
        <v>6559559.4800000004</v>
      </c>
      <c r="J30" s="521"/>
      <c r="K30" s="520">
        <v>7693643.5999999996</v>
      </c>
      <c r="M30" s="513"/>
    </row>
    <row r="31" spans="2:17" ht="20.100000000000001" customHeight="1" x14ac:dyDescent="0.25">
      <c r="B31" s="481" t="s">
        <v>49</v>
      </c>
      <c r="C31" s="517" t="s">
        <v>50</v>
      </c>
      <c r="D31" s="517"/>
      <c r="E31" s="519"/>
      <c r="F31" s="519"/>
      <c r="G31" s="525"/>
      <c r="H31" s="519"/>
      <c r="I31" s="520">
        <v>117811.14</v>
      </c>
      <c r="J31" s="521"/>
      <c r="K31" s="520">
        <v>125021.91</v>
      </c>
      <c r="M31" s="513"/>
    </row>
    <row r="32" spans="2:17" ht="20.100000000000001" hidden="1" customHeight="1" x14ac:dyDescent="0.25">
      <c r="B32" s="479"/>
      <c r="C32" s="519"/>
      <c r="D32" s="519"/>
      <c r="E32" s="517"/>
      <c r="F32" s="517"/>
      <c r="G32" s="518"/>
      <c r="H32" s="519"/>
      <c r="I32" s="520"/>
      <c r="J32" s="521"/>
      <c r="K32" s="520"/>
      <c r="M32" s="513"/>
    </row>
    <row r="33" spans="2:19" ht="20.100000000000001" customHeight="1" x14ac:dyDescent="0.25">
      <c r="B33" s="526" t="s">
        <v>51</v>
      </c>
      <c r="C33" s="527" t="s">
        <v>52</v>
      </c>
      <c r="D33" s="527"/>
      <c r="E33" s="527"/>
      <c r="F33" s="527"/>
      <c r="G33" s="528"/>
      <c r="H33" s="519"/>
      <c r="I33" s="520">
        <v>0</v>
      </c>
      <c r="J33" s="521">
        <v>0</v>
      </c>
      <c r="K33" s="520">
        <v>0</v>
      </c>
      <c r="L33" s="469">
        <v>0</v>
      </c>
      <c r="M33" s="513"/>
    </row>
    <row r="34" spans="2:19" ht="20.100000000000001" customHeight="1" x14ac:dyDescent="0.25">
      <c r="B34" s="481" t="s">
        <v>53</v>
      </c>
      <c r="C34" s="517" t="s">
        <v>54</v>
      </c>
      <c r="D34" s="517"/>
      <c r="E34" s="517"/>
      <c r="F34" s="517"/>
      <c r="G34" s="518"/>
      <c r="H34" s="519"/>
      <c r="I34" s="520">
        <v>42466795.560000002</v>
      </c>
      <c r="J34" s="521"/>
      <c r="K34" s="520">
        <v>48581722.240000002</v>
      </c>
      <c r="M34" s="513"/>
    </row>
    <row r="35" spans="2:19" ht="20.100000000000001" customHeight="1" x14ac:dyDescent="0.25">
      <c r="B35" s="481" t="s">
        <v>55</v>
      </c>
      <c r="C35" s="482" t="s">
        <v>56</v>
      </c>
      <c r="D35" s="482"/>
      <c r="E35" s="482"/>
      <c r="F35" s="482"/>
      <c r="G35" s="483"/>
      <c r="I35" s="514">
        <v>0</v>
      </c>
      <c r="J35" s="515"/>
      <c r="K35" s="514">
        <v>0</v>
      </c>
      <c r="M35" s="513"/>
    </row>
    <row r="36" spans="2:19" s="512" customFormat="1" ht="22.5" customHeight="1" x14ac:dyDescent="0.25">
      <c r="B36" s="529" t="s">
        <v>57</v>
      </c>
      <c r="C36" s="530" t="s">
        <v>195</v>
      </c>
      <c r="D36" s="530"/>
      <c r="E36" s="530"/>
      <c r="F36" s="530"/>
      <c r="G36" s="531"/>
      <c r="I36" s="532">
        <f>I16-I24</f>
        <v>-109693029.30000001</v>
      </c>
      <c r="J36" s="533"/>
      <c r="K36" s="532">
        <f>K16-K24</f>
        <v>-130627165.13999999</v>
      </c>
      <c r="M36" s="513"/>
      <c r="Q36" s="513"/>
    </row>
    <row r="37" spans="2:19" s="512" customFormat="1" ht="21.75" customHeight="1" x14ac:dyDescent="0.25">
      <c r="B37" s="529" t="s">
        <v>58</v>
      </c>
      <c r="C37" s="530" t="s">
        <v>59</v>
      </c>
      <c r="D37" s="530"/>
      <c r="E37" s="530"/>
      <c r="F37" s="530"/>
      <c r="G37" s="531"/>
      <c r="I37" s="532">
        <f>SUM(I38:I40)</f>
        <v>12985669.68</v>
      </c>
      <c r="J37" s="533"/>
      <c r="K37" s="532">
        <f>SUM(K38:K40)</f>
        <v>27991602.920000002</v>
      </c>
      <c r="M37" s="513"/>
      <c r="Q37" s="513"/>
    </row>
    <row r="38" spans="2:19" ht="20.100000000000001" customHeight="1" x14ac:dyDescent="0.25">
      <c r="B38" s="481" t="s">
        <v>30</v>
      </c>
      <c r="C38" s="482" t="s">
        <v>60</v>
      </c>
      <c r="D38" s="482"/>
      <c r="E38" s="482"/>
      <c r="F38" s="482"/>
      <c r="G38" s="483"/>
      <c r="I38" s="514">
        <v>6690552.2400000002</v>
      </c>
      <c r="J38" s="515"/>
      <c r="K38" s="514">
        <v>15824258.949999999</v>
      </c>
      <c r="M38" s="513"/>
    </row>
    <row r="39" spans="2:19" ht="16.5" customHeight="1" x14ac:dyDescent="0.25">
      <c r="B39" s="481" t="s">
        <v>31</v>
      </c>
      <c r="C39" s="482" t="s">
        <v>61</v>
      </c>
      <c r="D39" s="482"/>
      <c r="E39" s="482"/>
      <c r="F39" s="482"/>
      <c r="G39" s="483"/>
      <c r="I39" s="514">
        <v>0</v>
      </c>
      <c r="J39" s="515"/>
      <c r="K39" s="514">
        <v>0</v>
      </c>
      <c r="M39" s="513"/>
    </row>
    <row r="40" spans="2:19" ht="20.100000000000001" customHeight="1" x14ac:dyDescent="0.25">
      <c r="B40" s="481" t="s">
        <v>33</v>
      </c>
      <c r="C40" s="482" t="s">
        <v>97</v>
      </c>
      <c r="D40" s="482"/>
      <c r="E40" s="482"/>
      <c r="F40" s="482"/>
      <c r="G40" s="483"/>
      <c r="I40" s="514">
        <v>6295117.4400000004</v>
      </c>
      <c r="J40" s="515"/>
      <c r="K40" s="514">
        <v>12167343.970000001</v>
      </c>
      <c r="M40" s="513"/>
      <c r="P40" s="469" t="s">
        <v>83</v>
      </c>
      <c r="Q40" s="469"/>
      <c r="S40" s="472">
        <v>6680241.8799999999</v>
      </c>
    </row>
    <row r="41" spans="2:19" s="512" customFormat="1" ht="24.75" customHeight="1" x14ac:dyDescent="0.25">
      <c r="B41" s="529" t="s">
        <v>62</v>
      </c>
      <c r="C41" s="530" t="s">
        <v>63</v>
      </c>
      <c r="D41" s="530"/>
      <c r="E41" s="530"/>
      <c r="F41" s="530"/>
      <c r="G41" s="531"/>
      <c r="I41" s="532">
        <f>SUM(I42:I43)</f>
        <v>5389819.8399999999</v>
      </c>
      <c r="J41" s="533"/>
      <c r="K41" s="532">
        <f>SUM(K42:K43)</f>
        <v>6724204.6200000001</v>
      </c>
      <c r="M41" s="513"/>
      <c r="Q41" s="513"/>
    </row>
    <row r="42" spans="2:19" ht="52.5" customHeight="1" x14ac:dyDescent="0.25">
      <c r="B42" s="481" t="s">
        <v>30</v>
      </c>
      <c r="C42" s="567" t="s">
        <v>64</v>
      </c>
      <c r="D42" s="567"/>
      <c r="E42" s="567"/>
      <c r="F42" s="567"/>
      <c r="G42" s="568"/>
      <c r="I42" s="514">
        <v>0</v>
      </c>
      <c r="J42" s="515"/>
      <c r="K42" s="514">
        <v>0</v>
      </c>
      <c r="M42" s="513"/>
    </row>
    <row r="43" spans="2:19" ht="21" customHeight="1" x14ac:dyDescent="0.25">
      <c r="B43" s="481" t="s">
        <v>31</v>
      </c>
      <c r="C43" s="482" t="s">
        <v>63</v>
      </c>
      <c r="D43" s="482"/>
      <c r="E43" s="482"/>
      <c r="F43" s="482"/>
      <c r="G43" s="483"/>
      <c r="I43" s="514">
        <v>5389819.8399999999</v>
      </c>
      <c r="J43" s="515"/>
      <c r="K43" s="514">
        <v>6724204.6200000001</v>
      </c>
      <c r="M43" s="513"/>
    </row>
    <row r="44" spans="2:19" s="512" customFormat="1" ht="23.25" customHeight="1" x14ac:dyDescent="0.25">
      <c r="B44" s="529" t="s">
        <v>65</v>
      </c>
      <c r="C44" s="530" t="s">
        <v>66</v>
      </c>
      <c r="D44" s="530"/>
      <c r="E44" s="530"/>
      <c r="F44" s="530"/>
      <c r="G44" s="531"/>
      <c r="I44" s="532">
        <f>I36+I37-I41</f>
        <v>-102097179.46000001</v>
      </c>
      <c r="J44" s="533"/>
      <c r="K44" s="532">
        <f>K36+K37-K41</f>
        <v>-109359766.83999999</v>
      </c>
      <c r="M44" s="513"/>
      <c r="Q44" s="513"/>
    </row>
    <row r="45" spans="2:19" s="512" customFormat="1" ht="21" customHeight="1" x14ac:dyDescent="0.25">
      <c r="B45" s="529" t="s">
        <v>67</v>
      </c>
      <c r="C45" s="530" t="s">
        <v>88</v>
      </c>
      <c r="D45" s="530"/>
      <c r="E45" s="530"/>
      <c r="F45" s="530"/>
      <c r="G45" s="531"/>
      <c r="I45" s="532">
        <f>SUM(I46:I48)</f>
        <v>36299895.350000001</v>
      </c>
      <c r="J45" s="533"/>
      <c r="K45" s="532">
        <f>SUM(K46:K48)</f>
        <v>40667331.220000006</v>
      </c>
      <c r="M45" s="513"/>
      <c r="Q45" s="513"/>
    </row>
    <row r="46" spans="2:19" ht="15.75" customHeight="1" x14ac:dyDescent="0.25">
      <c r="B46" s="481" t="s">
        <v>30</v>
      </c>
      <c r="C46" s="482" t="s">
        <v>68</v>
      </c>
      <c r="D46" s="482"/>
      <c r="E46" s="482"/>
      <c r="F46" s="482"/>
      <c r="G46" s="483"/>
      <c r="I46" s="514">
        <v>0</v>
      </c>
      <c r="J46" s="515"/>
      <c r="K46" s="514">
        <v>0</v>
      </c>
      <c r="M46" s="513"/>
    </row>
    <row r="47" spans="2:19" ht="16.5" customHeight="1" x14ac:dyDescent="0.25">
      <c r="B47" s="481" t="s">
        <v>31</v>
      </c>
      <c r="C47" s="482" t="s">
        <v>69</v>
      </c>
      <c r="D47" s="482"/>
      <c r="E47" s="482"/>
      <c r="F47" s="482"/>
      <c r="G47" s="483"/>
      <c r="I47" s="514">
        <v>6308285.5300000003</v>
      </c>
      <c r="J47" s="515"/>
      <c r="K47" s="514">
        <v>6353543.1299999999</v>
      </c>
      <c r="M47" s="513"/>
    </row>
    <row r="48" spans="2:19" ht="15.75" customHeight="1" x14ac:dyDescent="0.25">
      <c r="B48" s="481" t="s">
        <v>33</v>
      </c>
      <c r="C48" s="482" t="s">
        <v>70</v>
      </c>
      <c r="D48" s="482"/>
      <c r="E48" s="482"/>
      <c r="F48" s="482"/>
      <c r="G48" s="483"/>
      <c r="I48" s="514">
        <v>29991609.82</v>
      </c>
      <c r="J48" s="515"/>
      <c r="K48" s="514">
        <v>34313788.090000004</v>
      </c>
      <c r="M48" s="513"/>
    </row>
    <row r="49" spans="2:17" s="512" customFormat="1" ht="21.75" customHeight="1" x14ac:dyDescent="0.25">
      <c r="B49" s="529" t="s">
        <v>71</v>
      </c>
      <c r="C49" s="530" t="s">
        <v>72</v>
      </c>
      <c r="D49" s="530"/>
      <c r="E49" s="530"/>
      <c r="F49" s="530"/>
      <c r="G49" s="531"/>
      <c r="I49" s="532">
        <f>SUM(I50:I51)</f>
        <v>34439189.720000006</v>
      </c>
      <c r="J49" s="533"/>
      <c r="K49" s="532">
        <f>SUM(K50:K51)</f>
        <v>38838966.149999999</v>
      </c>
      <c r="M49" s="513"/>
      <c r="Q49" s="513"/>
    </row>
    <row r="50" spans="2:17" ht="14.25" customHeight="1" x14ac:dyDescent="0.25">
      <c r="B50" s="481" t="s">
        <v>30</v>
      </c>
      <c r="C50" s="482" t="s">
        <v>69</v>
      </c>
      <c r="D50" s="482"/>
      <c r="E50" s="482"/>
      <c r="F50" s="482"/>
      <c r="G50" s="483"/>
      <c r="I50" s="514">
        <v>125401.63</v>
      </c>
      <c r="J50" s="515"/>
      <c r="K50" s="514">
        <v>340300.71</v>
      </c>
      <c r="M50" s="513"/>
    </row>
    <row r="51" spans="2:17" ht="14.25" customHeight="1" x14ac:dyDescent="0.25">
      <c r="B51" s="481" t="s">
        <v>31</v>
      </c>
      <c r="C51" s="482" t="s">
        <v>70</v>
      </c>
      <c r="D51" s="482"/>
      <c r="E51" s="482"/>
      <c r="F51" s="482"/>
      <c r="G51" s="483"/>
      <c r="I51" s="514">
        <v>34313788.090000004</v>
      </c>
      <c r="J51" s="515"/>
      <c r="K51" s="514">
        <v>38498665.439999998</v>
      </c>
      <c r="M51" s="513"/>
    </row>
    <row r="52" spans="2:17" s="512" customFormat="1" ht="18.75" customHeight="1" x14ac:dyDescent="0.25">
      <c r="B52" s="529" t="s">
        <v>30</v>
      </c>
      <c r="C52" s="530" t="s">
        <v>74</v>
      </c>
      <c r="D52" s="530"/>
      <c r="E52" s="530"/>
      <c r="F52" s="530"/>
      <c r="G52" s="531"/>
      <c r="I52" s="532">
        <f>I44+I45-I49</f>
        <v>-100236473.83000001</v>
      </c>
      <c r="J52" s="533"/>
      <c r="K52" s="532">
        <f>K44+K45-K49</f>
        <v>-107531401.76999998</v>
      </c>
      <c r="M52" s="513"/>
      <c r="Q52" s="513"/>
    </row>
    <row r="53" spans="2:17" s="512" customFormat="1" ht="18.75" hidden="1" customHeight="1" x14ac:dyDescent="0.25">
      <c r="B53" s="529" t="s">
        <v>73</v>
      </c>
      <c r="C53" s="530" t="s">
        <v>75</v>
      </c>
      <c r="D53" s="530"/>
      <c r="E53" s="530"/>
      <c r="F53" s="530"/>
      <c r="G53" s="531"/>
      <c r="I53" s="532">
        <f>I54-I55</f>
        <v>0</v>
      </c>
      <c r="J53" s="533"/>
      <c r="K53" s="532">
        <f>K54-K55</f>
        <v>0</v>
      </c>
      <c r="M53" s="513"/>
      <c r="Q53" s="513"/>
    </row>
    <row r="54" spans="2:17" ht="14.25" hidden="1" customHeight="1" x14ac:dyDescent="0.25">
      <c r="B54" s="481" t="s">
        <v>30</v>
      </c>
      <c r="C54" s="482" t="s">
        <v>76</v>
      </c>
      <c r="D54" s="482"/>
      <c r="E54" s="482"/>
      <c r="F54" s="482"/>
      <c r="G54" s="483"/>
      <c r="I54" s="514">
        <v>0</v>
      </c>
      <c r="J54" s="515"/>
      <c r="K54" s="514">
        <v>0</v>
      </c>
      <c r="M54" s="513"/>
    </row>
    <row r="55" spans="2:17" ht="15" hidden="1" customHeight="1" x14ac:dyDescent="0.25">
      <c r="B55" s="481" t="s">
        <v>31</v>
      </c>
      <c r="C55" s="482" t="s">
        <v>77</v>
      </c>
      <c r="D55" s="482"/>
      <c r="E55" s="482"/>
      <c r="F55" s="482"/>
      <c r="G55" s="483"/>
      <c r="I55" s="514">
        <v>0</v>
      </c>
      <c r="J55" s="515"/>
      <c r="K55" s="514">
        <v>0</v>
      </c>
      <c r="M55" s="513"/>
    </row>
    <row r="56" spans="2:17" s="512" customFormat="1" ht="15.75" hidden="1" customHeight="1" x14ac:dyDescent="0.25">
      <c r="B56" s="529" t="s">
        <v>78</v>
      </c>
      <c r="C56" s="530" t="s">
        <v>109</v>
      </c>
      <c r="D56" s="530"/>
      <c r="E56" s="530"/>
      <c r="F56" s="530"/>
      <c r="G56" s="531"/>
      <c r="I56" s="532">
        <f>I52+I53</f>
        <v>-100236473.83000001</v>
      </c>
      <c r="J56" s="533"/>
      <c r="K56" s="532">
        <f>K52+K53</f>
        <v>-107531401.76999998</v>
      </c>
      <c r="M56" s="513"/>
      <c r="Q56" s="513"/>
    </row>
    <row r="57" spans="2:17" s="512" customFormat="1" ht="14.25" customHeight="1" x14ac:dyDescent="0.25">
      <c r="B57" s="529" t="s">
        <v>73</v>
      </c>
      <c r="C57" s="530" t="s">
        <v>80</v>
      </c>
      <c r="D57" s="530"/>
      <c r="E57" s="530"/>
      <c r="F57" s="530"/>
      <c r="G57" s="531"/>
      <c r="I57" s="514">
        <v>0</v>
      </c>
      <c r="J57" s="515"/>
      <c r="K57" s="514">
        <v>0</v>
      </c>
      <c r="M57" s="513"/>
      <c r="Q57" s="513"/>
    </row>
    <row r="58" spans="2:17" s="512" customFormat="1" ht="15" customHeight="1" x14ac:dyDescent="0.25">
      <c r="B58" s="529" t="s">
        <v>78</v>
      </c>
      <c r="C58" s="572" t="s">
        <v>196</v>
      </c>
      <c r="D58" s="567"/>
      <c r="E58" s="567"/>
      <c r="F58" s="567"/>
      <c r="G58" s="568"/>
      <c r="I58" s="514">
        <v>0</v>
      </c>
      <c r="J58" s="515">
        <v>0</v>
      </c>
      <c r="K58" s="514">
        <v>0</v>
      </c>
      <c r="L58" s="512">
        <v>0</v>
      </c>
      <c r="M58" s="513"/>
      <c r="Q58" s="513"/>
    </row>
    <row r="59" spans="2:17" s="512" customFormat="1" ht="20.100000000000001" customHeight="1" thickBot="1" x14ac:dyDescent="0.3">
      <c r="B59" s="476"/>
      <c r="G59" s="534"/>
      <c r="I59" s="535"/>
      <c r="J59" s="536"/>
      <c r="K59" s="535"/>
      <c r="M59" s="513"/>
      <c r="Q59" s="513"/>
    </row>
    <row r="60" spans="2:17" s="512" customFormat="1" ht="24" customHeight="1" thickBot="1" x14ac:dyDescent="0.3">
      <c r="B60" s="537" t="s">
        <v>79</v>
      </c>
      <c r="C60" s="538" t="s">
        <v>197</v>
      </c>
      <c r="D60" s="538"/>
      <c r="E60" s="538"/>
      <c r="F60" s="538"/>
      <c r="G60" s="539"/>
      <c r="H60" s="538"/>
      <c r="I60" s="540">
        <f>I56+I57-I58</f>
        <v>-100236473.83000001</v>
      </c>
      <c r="J60" s="541">
        <v>0</v>
      </c>
      <c r="K60" s="540">
        <f>K56+K57-K58</f>
        <v>-107531401.76999998</v>
      </c>
      <c r="L60" s="512">
        <v>0</v>
      </c>
      <c r="M60" s="513"/>
      <c r="Q60" s="513"/>
    </row>
    <row r="61" spans="2:17" ht="17.25" x14ac:dyDescent="0.25">
      <c r="B61" s="542"/>
      <c r="C61" s="512"/>
      <c r="D61" s="512"/>
      <c r="E61" s="513"/>
    </row>
    <row r="64" spans="2:17" x14ac:dyDescent="0.25">
      <c r="C64" s="625" t="s">
        <v>82</v>
      </c>
      <c r="D64" s="625"/>
      <c r="K64" s="543" t="s">
        <v>81</v>
      </c>
    </row>
    <row r="66" spans="2:13" x14ac:dyDescent="0.25">
      <c r="F66" s="469" t="s">
        <v>194</v>
      </c>
    </row>
    <row r="67" spans="2:13" x14ac:dyDescent="0.25">
      <c r="C67" s="625" t="s">
        <v>111</v>
      </c>
      <c r="D67" s="625"/>
      <c r="K67" s="469" t="s">
        <v>110</v>
      </c>
    </row>
    <row r="68" spans="2:13" x14ac:dyDescent="0.25">
      <c r="F68" s="629"/>
      <c r="G68" s="630"/>
      <c r="H68" s="630"/>
      <c r="I68" s="630"/>
      <c r="L68" s="544"/>
      <c r="M68" s="544"/>
    </row>
    <row r="69" spans="2:13" x14ac:dyDescent="0.25">
      <c r="C69" s="545"/>
      <c r="D69" s="545"/>
      <c r="E69" s="543"/>
      <c r="F69" s="543"/>
      <c r="G69" s="543"/>
      <c r="H69" s="543"/>
      <c r="I69" s="543"/>
    </row>
    <row r="70" spans="2:13" x14ac:dyDescent="0.25">
      <c r="C70" s="543"/>
      <c r="D70" s="543"/>
      <c r="E70" s="543"/>
    </row>
    <row r="71" spans="2:13" x14ac:dyDescent="0.25">
      <c r="B71" s="626"/>
      <c r="C71" s="626"/>
      <c r="D71" s="626"/>
      <c r="E71" s="625"/>
      <c r="F71" s="625"/>
      <c r="G71" s="625"/>
      <c r="H71" s="625"/>
      <c r="I71" s="625"/>
    </row>
    <row r="73" spans="2:13" x14ac:dyDescent="0.25">
      <c r="M73" s="546"/>
    </row>
  </sheetData>
  <mergeCells count="13">
    <mergeCell ref="B2:D2"/>
    <mergeCell ref="E3:I3"/>
    <mergeCell ref="E4:I4"/>
    <mergeCell ref="E5:I5"/>
    <mergeCell ref="E6:I6"/>
    <mergeCell ref="E7:I7"/>
    <mergeCell ref="E9:I9"/>
    <mergeCell ref="C64:D64"/>
    <mergeCell ref="C67:D67"/>
    <mergeCell ref="F68:I68"/>
    <mergeCell ref="B71:D71"/>
    <mergeCell ref="E71:F71"/>
    <mergeCell ref="G71:I71"/>
  </mergeCells>
  <printOptions horizontalCentered="1"/>
  <pageMargins left="0.19685039370078741" right="0.19685039370078741" top="0.19685039370078741" bottom="0.19685039370078741" header="0.51181102362204722" footer="0.51181102362204722"/>
  <pageSetup paperSize="9" scale="76" orientation="portrait" horizontalDpi="4294967295" verticalDpi="429496729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C5294-C75D-4AB0-BFD9-196DDC6CDC59}">
  <sheetPr>
    <pageSetUpPr fitToPage="1"/>
  </sheetPr>
  <dimension ref="B1:Q66"/>
  <sheetViews>
    <sheetView workbookViewId="0">
      <selection activeCell="B19" sqref="B19:G19"/>
    </sheetView>
  </sheetViews>
  <sheetFormatPr defaultColWidth="9.140625" defaultRowHeight="15" x14ac:dyDescent="0.25"/>
  <cols>
    <col min="1" max="1" width="1.85546875" style="469" customWidth="1"/>
    <col min="2" max="2" width="12.42578125" style="469" bestFit="1" customWidth="1"/>
    <col min="3" max="3" width="9.140625" style="469"/>
    <col min="4" max="4" width="25" style="469" customWidth="1"/>
    <col min="5" max="5" width="11.7109375" style="469" bestFit="1" customWidth="1"/>
    <col min="6" max="6" width="9.140625" style="469"/>
    <col min="7" max="7" width="5.42578125" style="469" customWidth="1"/>
    <col min="8" max="8" width="0" style="469" hidden="1" customWidth="1"/>
    <col min="9" max="9" width="24.140625" style="469" customWidth="1"/>
    <col min="10" max="10" width="9.140625" style="469" hidden="1" customWidth="1"/>
    <col min="11" max="11" width="27.5703125" style="469" customWidth="1"/>
    <col min="12" max="12" width="0" style="469" hidden="1" customWidth="1"/>
    <col min="13" max="13" width="20" style="469" customWidth="1"/>
    <col min="14" max="16" width="9.140625" style="469"/>
    <col min="17" max="17" width="11.7109375" style="472" bestFit="1" customWidth="1"/>
    <col min="18" max="16384" width="9.140625" style="469"/>
  </cols>
  <sheetData>
    <row r="1" spans="2:17" ht="15.75" thickBot="1" x14ac:dyDescent="0.3">
      <c r="K1" s="512"/>
    </row>
    <row r="2" spans="2:17" x14ac:dyDescent="0.25">
      <c r="B2" s="633" t="s">
        <v>0</v>
      </c>
      <c r="C2" s="634"/>
      <c r="D2" s="635"/>
      <c r="E2" s="473"/>
      <c r="F2" s="473"/>
      <c r="G2" s="473"/>
      <c r="H2" s="473"/>
      <c r="I2" s="474"/>
      <c r="J2" s="473"/>
      <c r="K2" s="475" t="s">
        <v>1</v>
      </c>
    </row>
    <row r="3" spans="2:17" x14ac:dyDescent="0.25">
      <c r="B3" s="476" t="s">
        <v>212</v>
      </c>
      <c r="D3" s="477"/>
      <c r="I3" s="487"/>
      <c r="K3" s="478"/>
    </row>
    <row r="4" spans="2:17" x14ac:dyDescent="0.25">
      <c r="B4" s="479" t="s">
        <v>205</v>
      </c>
      <c r="D4" s="477"/>
      <c r="I4" s="487"/>
      <c r="K4" s="480" t="s">
        <v>2</v>
      </c>
    </row>
    <row r="5" spans="2:17" x14ac:dyDescent="0.25">
      <c r="B5" s="479" t="s">
        <v>208</v>
      </c>
      <c r="D5" s="477"/>
      <c r="E5" s="636" t="s">
        <v>105</v>
      </c>
      <c r="F5" s="631"/>
      <c r="G5" s="631"/>
      <c r="H5" s="631"/>
      <c r="I5" s="632"/>
      <c r="K5" s="480" t="s">
        <v>3</v>
      </c>
    </row>
    <row r="6" spans="2:17" x14ac:dyDescent="0.25">
      <c r="B6" s="481"/>
      <c r="C6" s="482"/>
      <c r="D6" s="483"/>
      <c r="E6" s="636" t="s">
        <v>104</v>
      </c>
      <c r="F6" s="625"/>
      <c r="G6" s="625"/>
      <c r="H6" s="625"/>
      <c r="I6" s="640"/>
      <c r="K6" s="480" t="s">
        <v>4</v>
      </c>
    </row>
    <row r="7" spans="2:17" x14ac:dyDescent="0.25">
      <c r="B7" s="484" t="s">
        <v>5</v>
      </c>
      <c r="C7" s="485"/>
      <c r="D7" s="486"/>
      <c r="I7" s="487"/>
      <c r="K7" s="480" t="s">
        <v>615</v>
      </c>
    </row>
    <row r="8" spans="2:17" x14ac:dyDescent="0.25">
      <c r="B8" s="479"/>
      <c r="D8" s="477"/>
      <c r="E8" s="631" t="s">
        <v>634</v>
      </c>
      <c r="F8" s="631"/>
      <c r="G8" s="631"/>
      <c r="H8" s="631"/>
      <c r="I8" s="632"/>
      <c r="K8" s="480" t="s">
        <v>616</v>
      </c>
    </row>
    <row r="9" spans="2:17" x14ac:dyDescent="0.25">
      <c r="B9" s="488" t="s">
        <v>206</v>
      </c>
      <c r="D9" s="477"/>
      <c r="I9" s="487"/>
      <c r="K9" s="478"/>
    </row>
    <row r="10" spans="2:17" ht="15.75" thickBot="1" x14ac:dyDescent="0.3">
      <c r="B10" s="489"/>
      <c r="C10" s="490"/>
      <c r="D10" s="491"/>
      <c r="E10" s="490"/>
      <c r="F10" s="490"/>
      <c r="G10" s="490"/>
      <c r="H10" s="490"/>
      <c r="I10" s="492"/>
      <c r="J10" s="490"/>
      <c r="K10" s="547" t="s">
        <v>9</v>
      </c>
    </row>
    <row r="11" spans="2:17" ht="15.75" hidden="1" thickBot="1" x14ac:dyDescent="0.3">
      <c r="B11" s="489"/>
      <c r="C11" s="490"/>
      <c r="D11" s="492"/>
      <c r="E11" s="494"/>
      <c r="F11" s="490"/>
      <c r="G11" s="490"/>
      <c r="H11" s="490"/>
      <c r="I11" s="492"/>
      <c r="J11" s="490"/>
      <c r="K11" s="495"/>
    </row>
    <row r="12" spans="2:17" ht="30.75" thickBot="1" x14ac:dyDescent="0.3">
      <c r="B12" s="489"/>
      <c r="C12" s="490"/>
      <c r="D12" s="490"/>
      <c r="E12" s="490"/>
      <c r="F12" s="490"/>
      <c r="G12" s="491"/>
      <c r="I12" s="548" t="s">
        <v>8</v>
      </c>
      <c r="J12" s="549"/>
      <c r="K12" s="548" t="s">
        <v>7</v>
      </c>
    </row>
    <row r="13" spans="2:17" ht="15.75" hidden="1" thickBot="1" x14ac:dyDescent="0.3">
      <c r="I13" s="503"/>
      <c r="J13" s="504"/>
      <c r="K13" s="503"/>
    </row>
    <row r="14" spans="2:17" ht="15.75" hidden="1" thickBot="1" x14ac:dyDescent="0.3">
      <c r="I14" s="505"/>
      <c r="J14" s="506"/>
      <c r="K14" s="505"/>
    </row>
    <row r="15" spans="2:17" s="512" customFormat="1" ht="20.100000000000001" customHeight="1" x14ac:dyDescent="0.25">
      <c r="B15" s="507" t="s">
        <v>6</v>
      </c>
      <c r="C15" s="508"/>
      <c r="D15" s="508"/>
      <c r="E15" s="508"/>
      <c r="F15" s="508"/>
      <c r="G15" s="509"/>
      <c r="H15" s="510"/>
      <c r="I15" s="511">
        <v>880388028.07000005</v>
      </c>
      <c r="J15" s="550"/>
      <c r="K15" s="511">
        <v>849207525.80999994</v>
      </c>
      <c r="M15" s="513"/>
      <c r="Q15" s="513"/>
    </row>
    <row r="16" spans="2:17" s="512" customFormat="1" ht="20.100000000000001" customHeight="1" x14ac:dyDescent="0.25">
      <c r="B16" s="529" t="s">
        <v>98</v>
      </c>
      <c r="C16" s="530"/>
      <c r="D16" s="530"/>
      <c r="E16" s="530"/>
      <c r="F16" s="530"/>
      <c r="G16" s="531"/>
      <c r="I16" s="532">
        <f>SUM(I17:I26)</f>
        <v>343626243.24000001</v>
      </c>
      <c r="J16" s="551"/>
      <c r="K16" s="532">
        <f>SUM(K17:K26)</f>
        <v>400696056.53999996</v>
      </c>
      <c r="M16" s="513"/>
      <c r="Q16" s="513"/>
    </row>
    <row r="17" spans="2:17" ht="20.100000000000001" customHeight="1" x14ac:dyDescent="0.25">
      <c r="B17" s="481" t="s">
        <v>10</v>
      </c>
      <c r="C17" s="482"/>
      <c r="D17" s="482"/>
      <c r="E17" s="482"/>
      <c r="F17" s="482"/>
      <c r="G17" s="483"/>
      <c r="I17" s="514">
        <v>0</v>
      </c>
      <c r="J17" s="504">
        <v>0</v>
      </c>
      <c r="K17" s="514">
        <v>0</v>
      </c>
      <c r="L17" s="469">
        <v>0</v>
      </c>
      <c r="M17" s="513"/>
    </row>
    <row r="18" spans="2:17" ht="20.100000000000001" customHeight="1" x14ac:dyDescent="0.25">
      <c r="B18" s="481" t="s">
        <v>11</v>
      </c>
      <c r="C18" s="482"/>
      <c r="D18" s="482"/>
      <c r="E18" s="482"/>
      <c r="F18" s="482"/>
      <c r="G18" s="483"/>
      <c r="I18" s="514">
        <v>266113142.56</v>
      </c>
      <c r="J18" s="504"/>
      <c r="K18" s="514">
        <v>315490056.94999999</v>
      </c>
      <c r="M18" s="513"/>
    </row>
    <row r="19" spans="2:17" ht="16.5" customHeight="1" x14ac:dyDescent="0.25">
      <c r="B19" s="573" t="s">
        <v>89</v>
      </c>
      <c r="C19" s="567"/>
      <c r="D19" s="567"/>
      <c r="E19" s="567"/>
      <c r="F19" s="567"/>
      <c r="G19" s="568"/>
      <c r="I19" s="514">
        <v>0</v>
      </c>
      <c r="J19" s="504"/>
      <c r="K19" s="514">
        <v>0</v>
      </c>
      <c r="M19" s="513"/>
    </row>
    <row r="20" spans="2:17" ht="20.100000000000001" customHeight="1" x14ac:dyDescent="0.25">
      <c r="B20" s="481" t="s">
        <v>12</v>
      </c>
      <c r="C20" s="482"/>
      <c r="D20" s="482"/>
      <c r="E20" s="482"/>
      <c r="F20" s="482"/>
      <c r="G20" s="483"/>
      <c r="I20" s="514">
        <v>49321571.729999997</v>
      </c>
      <c r="J20" s="504"/>
      <c r="K20" s="514">
        <v>40125588.979999997</v>
      </c>
      <c r="M20" s="513"/>
    </row>
    <row r="21" spans="2:17" ht="20.100000000000001" customHeight="1" x14ac:dyDescent="0.25">
      <c r="B21" s="481" t="s">
        <v>90</v>
      </c>
      <c r="C21" s="482"/>
      <c r="D21" s="482"/>
      <c r="E21" s="482"/>
      <c r="F21" s="482"/>
      <c r="G21" s="483"/>
      <c r="I21" s="514">
        <v>0</v>
      </c>
      <c r="J21" s="504">
        <v>0</v>
      </c>
      <c r="K21" s="514">
        <v>0</v>
      </c>
      <c r="L21" s="469">
        <v>0</v>
      </c>
      <c r="M21" s="513"/>
    </row>
    <row r="22" spans="2:17" ht="29.25" customHeight="1" x14ac:dyDescent="0.25">
      <c r="B22" s="573" t="s">
        <v>91</v>
      </c>
      <c r="C22" s="567"/>
      <c r="D22" s="567"/>
      <c r="E22" s="567"/>
      <c r="F22" s="567"/>
      <c r="G22" s="568"/>
      <c r="I22" s="514">
        <v>5114247.45</v>
      </c>
      <c r="J22" s="504"/>
      <c r="K22" s="514">
        <v>247477.55</v>
      </c>
      <c r="M22" s="513"/>
    </row>
    <row r="23" spans="2:17" ht="20.100000000000001" customHeight="1" x14ac:dyDescent="0.25">
      <c r="B23" s="481" t="s">
        <v>92</v>
      </c>
      <c r="C23" s="482"/>
      <c r="D23" s="482"/>
      <c r="E23" s="482"/>
      <c r="F23" s="482"/>
      <c r="G23" s="483"/>
      <c r="I23" s="514">
        <v>0</v>
      </c>
      <c r="J23" s="504">
        <v>0</v>
      </c>
      <c r="K23" s="514">
        <v>0</v>
      </c>
      <c r="L23" s="469">
        <v>0</v>
      </c>
      <c r="M23" s="513"/>
    </row>
    <row r="24" spans="2:17" ht="20.100000000000001" customHeight="1" x14ac:dyDescent="0.25">
      <c r="B24" s="481" t="s">
        <v>84</v>
      </c>
      <c r="C24" s="482"/>
      <c r="D24" s="482"/>
      <c r="E24" s="482"/>
      <c r="F24" s="482"/>
      <c r="G24" s="483"/>
      <c r="I24" s="514">
        <v>0</v>
      </c>
      <c r="J24" s="504">
        <v>0</v>
      </c>
      <c r="K24" s="514">
        <v>21673.65</v>
      </c>
      <c r="L24" s="469">
        <v>0</v>
      </c>
      <c r="M24" s="513"/>
    </row>
    <row r="25" spans="2:17" ht="20.100000000000001" customHeight="1" x14ac:dyDescent="0.25">
      <c r="B25" s="481" t="s">
        <v>13</v>
      </c>
      <c r="C25" s="482"/>
      <c r="D25" s="482"/>
      <c r="E25" s="482"/>
      <c r="F25" s="482"/>
      <c r="G25" s="483"/>
      <c r="I25" s="514">
        <v>0</v>
      </c>
      <c r="J25" s="504">
        <v>0</v>
      </c>
      <c r="K25" s="514">
        <v>0</v>
      </c>
      <c r="L25" s="469">
        <v>0</v>
      </c>
      <c r="M25" s="513"/>
    </row>
    <row r="26" spans="2:17" ht="20.100000000000001" customHeight="1" x14ac:dyDescent="0.25">
      <c r="B26" s="481" t="s">
        <v>106</v>
      </c>
      <c r="C26" s="482"/>
      <c r="D26" s="482"/>
      <c r="E26" s="482"/>
      <c r="F26" s="482"/>
      <c r="G26" s="483"/>
      <c r="I26" s="514">
        <v>23077281.5</v>
      </c>
      <c r="J26" s="504"/>
      <c r="K26" s="514">
        <v>44811259.409999996</v>
      </c>
      <c r="M26" s="513"/>
    </row>
    <row r="27" spans="2:17" s="512" customFormat="1" ht="20.100000000000001" customHeight="1" x14ac:dyDescent="0.25">
      <c r="B27" s="529" t="s">
        <v>93</v>
      </c>
      <c r="C27" s="530"/>
      <c r="D27" s="530"/>
      <c r="E27" s="530"/>
      <c r="F27" s="530"/>
      <c r="G27" s="531"/>
      <c r="I27" s="532">
        <f>SUM(I28:I38)</f>
        <v>374806745.50000006</v>
      </c>
      <c r="J27" s="551"/>
      <c r="K27" s="532">
        <f>SUM(K28:K38)</f>
        <v>440765625.41000003</v>
      </c>
      <c r="M27" s="513"/>
      <c r="Q27" s="513"/>
    </row>
    <row r="28" spans="2:17" ht="20.100000000000001" customHeight="1" x14ac:dyDescent="0.25">
      <c r="B28" s="481" t="s">
        <v>16</v>
      </c>
      <c r="C28" s="482"/>
      <c r="D28" s="482"/>
      <c r="E28" s="482"/>
      <c r="F28" s="482"/>
      <c r="G28" s="483"/>
      <c r="I28" s="514">
        <v>169107891.56</v>
      </c>
      <c r="J28" s="504"/>
      <c r="K28" s="514">
        <v>100236473.83</v>
      </c>
      <c r="M28" s="513"/>
    </row>
    <row r="29" spans="2:17" ht="20.100000000000001" customHeight="1" x14ac:dyDescent="0.25">
      <c r="B29" s="481" t="s">
        <v>14</v>
      </c>
      <c r="C29" s="482"/>
      <c r="D29" s="482"/>
      <c r="G29" s="477"/>
      <c r="I29" s="514">
        <v>36969507.469999999</v>
      </c>
      <c r="J29" s="504"/>
      <c r="K29" s="514">
        <v>53243441.899999999</v>
      </c>
      <c r="M29" s="513"/>
    </row>
    <row r="30" spans="2:17" ht="20.100000000000001" hidden="1" customHeight="1" x14ac:dyDescent="0.25">
      <c r="B30" s="479"/>
      <c r="E30" s="482"/>
      <c r="F30" s="482"/>
      <c r="G30" s="483"/>
      <c r="I30" s="514">
        <v>0</v>
      </c>
      <c r="J30" s="504"/>
      <c r="K30" s="514">
        <v>0</v>
      </c>
      <c r="M30" s="513"/>
    </row>
    <row r="31" spans="2:17" ht="20.100000000000001" customHeight="1" x14ac:dyDescent="0.25">
      <c r="B31" s="526" t="s">
        <v>15</v>
      </c>
      <c r="C31" s="552"/>
      <c r="D31" s="552"/>
      <c r="E31" s="552"/>
      <c r="F31" s="552"/>
      <c r="G31" s="553"/>
      <c r="I31" s="514">
        <v>0</v>
      </c>
      <c r="J31" s="504">
        <v>0</v>
      </c>
      <c r="K31" s="514">
        <v>0</v>
      </c>
      <c r="L31" s="469">
        <v>0</v>
      </c>
      <c r="M31" s="513"/>
    </row>
    <row r="32" spans="2:17" ht="20.100000000000001" customHeight="1" x14ac:dyDescent="0.25">
      <c r="B32" s="481" t="s">
        <v>17</v>
      </c>
      <c r="C32" s="482"/>
      <c r="D32" s="482"/>
      <c r="E32" s="482"/>
      <c r="F32" s="482"/>
      <c r="G32" s="483"/>
      <c r="I32" s="514">
        <v>138814921.52000001</v>
      </c>
      <c r="J32" s="504"/>
      <c r="K32" s="514">
        <v>166575096.91999999</v>
      </c>
      <c r="M32" s="513"/>
    </row>
    <row r="33" spans="2:17" ht="20.100000000000001" customHeight="1" x14ac:dyDescent="0.25">
      <c r="B33" s="481" t="s">
        <v>94</v>
      </c>
      <c r="C33" s="482"/>
      <c r="D33" s="482"/>
      <c r="E33" s="482"/>
      <c r="F33" s="482"/>
      <c r="G33" s="483"/>
      <c r="I33" s="514">
        <v>0</v>
      </c>
      <c r="J33" s="504">
        <v>0</v>
      </c>
      <c r="K33" s="514">
        <v>0</v>
      </c>
      <c r="L33" s="469">
        <v>0</v>
      </c>
      <c r="M33" s="513"/>
    </row>
    <row r="34" spans="2:17" ht="20.100000000000001" hidden="1" customHeight="1" x14ac:dyDescent="0.25">
      <c r="B34" s="481"/>
      <c r="C34" s="482"/>
      <c r="D34" s="482"/>
      <c r="E34" s="482"/>
      <c r="F34" s="482"/>
      <c r="G34" s="483"/>
      <c r="I34" s="514">
        <v>0</v>
      </c>
      <c r="J34" s="504"/>
      <c r="K34" s="514">
        <v>0</v>
      </c>
      <c r="M34" s="513"/>
    </row>
    <row r="35" spans="2:17" ht="33" customHeight="1" x14ac:dyDescent="0.25">
      <c r="B35" s="638" t="s">
        <v>107</v>
      </c>
      <c r="C35" s="627"/>
      <c r="D35" s="627"/>
      <c r="E35" s="627"/>
      <c r="F35" s="627"/>
      <c r="G35" s="628"/>
      <c r="I35" s="514">
        <v>24866393.530000001</v>
      </c>
      <c r="J35" s="504"/>
      <c r="K35" s="514">
        <v>97279393.349999994</v>
      </c>
      <c r="M35" s="513"/>
    </row>
    <row r="36" spans="2:17" ht="20.100000000000001" customHeight="1" x14ac:dyDescent="0.25">
      <c r="B36" s="481" t="s">
        <v>95</v>
      </c>
      <c r="C36" s="482"/>
      <c r="D36" s="482"/>
      <c r="E36" s="482"/>
      <c r="F36" s="482"/>
      <c r="G36" s="483"/>
      <c r="I36" s="514">
        <v>0</v>
      </c>
      <c r="J36" s="504">
        <v>0</v>
      </c>
      <c r="K36" s="514">
        <v>0</v>
      </c>
      <c r="L36" s="469">
        <v>0</v>
      </c>
      <c r="M36" s="513"/>
    </row>
    <row r="37" spans="2:17" ht="20.100000000000001" customHeight="1" x14ac:dyDescent="0.25">
      <c r="B37" s="481" t="s">
        <v>18</v>
      </c>
      <c r="C37" s="482"/>
      <c r="D37" s="482"/>
      <c r="E37" s="482"/>
      <c r="F37" s="482"/>
      <c r="G37" s="483"/>
      <c r="I37" s="514">
        <v>0</v>
      </c>
      <c r="J37" s="504">
        <v>0</v>
      </c>
      <c r="K37" s="514">
        <v>0</v>
      </c>
      <c r="L37" s="469">
        <v>0</v>
      </c>
      <c r="M37" s="513"/>
    </row>
    <row r="38" spans="2:17" ht="20.100000000000001" customHeight="1" x14ac:dyDescent="0.25">
      <c r="B38" s="481" t="s">
        <v>108</v>
      </c>
      <c r="C38" s="482"/>
      <c r="D38" s="482"/>
      <c r="E38" s="482"/>
      <c r="F38" s="482"/>
      <c r="G38" s="483"/>
      <c r="I38" s="514">
        <v>5048031.42</v>
      </c>
      <c r="J38" s="504"/>
      <c r="K38" s="514">
        <v>23431219.41</v>
      </c>
      <c r="M38" s="513"/>
    </row>
    <row r="39" spans="2:17" s="512" customFormat="1" ht="20.100000000000001" customHeight="1" x14ac:dyDescent="0.25">
      <c r="B39" s="529" t="s">
        <v>19</v>
      </c>
      <c r="C39" s="530"/>
      <c r="D39" s="530"/>
      <c r="E39" s="530"/>
      <c r="F39" s="530"/>
      <c r="G39" s="531"/>
      <c r="I39" s="532">
        <f>I15+I16-I27</f>
        <v>849207525.80999994</v>
      </c>
      <c r="J39" s="551"/>
      <c r="K39" s="532">
        <f>K15+K16-K27</f>
        <v>809137956.93999982</v>
      </c>
      <c r="M39" s="513"/>
      <c r="Q39" s="513"/>
    </row>
    <row r="40" spans="2:17" s="512" customFormat="1" ht="20.100000000000001" customHeight="1" x14ac:dyDescent="0.25">
      <c r="B40" s="529" t="s">
        <v>200</v>
      </c>
      <c r="C40" s="530"/>
      <c r="D40" s="530"/>
      <c r="E40" s="530"/>
      <c r="F40" s="530"/>
      <c r="G40" s="531"/>
      <c r="I40" s="532">
        <f>I42</f>
        <v>-100236473.83</v>
      </c>
      <c r="J40" s="551"/>
      <c r="K40" s="532">
        <f>K42</f>
        <v>-107531401.77</v>
      </c>
      <c r="M40" s="513"/>
      <c r="Q40" s="513"/>
    </row>
    <row r="41" spans="2:17" ht="20.100000000000001" customHeight="1" x14ac:dyDescent="0.25">
      <c r="B41" s="481" t="s">
        <v>85</v>
      </c>
      <c r="C41" s="482"/>
      <c r="D41" s="482"/>
      <c r="E41" s="482"/>
      <c r="F41" s="482"/>
      <c r="G41" s="483"/>
      <c r="I41" s="514">
        <v>0</v>
      </c>
      <c r="J41" s="504">
        <v>0</v>
      </c>
      <c r="K41" s="514">
        <v>0</v>
      </c>
      <c r="L41" s="469">
        <v>0</v>
      </c>
      <c r="M41" s="513"/>
    </row>
    <row r="42" spans="2:17" ht="20.100000000000001" customHeight="1" x14ac:dyDescent="0.25">
      <c r="B42" s="481" t="s">
        <v>20</v>
      </c>
      <c r="C42" s="482"/>
      <c r="D42" s="482"/>
      <c r="E42" s="482"/>
      <c r="F42" s="482"/>
      <c r="G42" s="483"/>
      <c r="I42" s="514">
        <v>-100236473.83</v>
      </c>
      <c r="J42" s="504"/>
      <c r="K42" s="514">
        <v>-107531401.77</v>
      </c>
      <c r="M42" s="513"/>
    </row>
    <row r="43" spans="2:17" s="512" customFormat="1" ht="18.75" customHeight="1" thickBot="1" x14ac:dyDescent="0.3">
      <c r="B43" s="574" t="s">
        <v>198</v>
      </c>
      <c r="C43" s="490"/>
      <c r="D43" s="490"/>
      <c r="E43" s="490"/>
      <c r="F43" s="490"/>
      <c r="G43" s="491"/>
      <c r="H43" s="554"/>
      <c r="I43" s="555">
        <v>0</v>
      </c>
      <c r="J43" s="556"/>
      <c r="K43" s="555">
        <v>0</v>
      </c>
      <c r="M43" s="513"/>
      <c r="Q43" s="513"/>
    </row>
    <row r="44" spans="2:17" ht="20.100000000000001" hidden="1" customHeight="1" x14ac:dyDescent="0.25">
      <c r="I44" s="546"/>
      <c r="K44" s="546"/>
      <c r="M44" s="513"/>
    </row>
    <row r="45" spans="2:17" ht="20.100000000000001" hidden="1" customHeight="1" x14ac:dyDescent="0.25">
      <c r="I45" s="546"/>
      <c r="K45" s="546"/>
      <c r="M45" s="513"/>
    </row>
    <row r="46" spans="2:17" s="512" customFormat="1" ht="20.100000000000001" customHeight="1" thickBot="1" x14ac:dyDescent="0.3">
      <c r="B46" s="537" t="s">
        <v>199</v>
      </c>
      <c r="C46" s="538"/>
      <c r="D46" s="538"/>
      <c r="E46" s="538"/>
      <c r="F46" s="538"/>
      <c r="G46" s="538"/>
      <c r="H46" s="538"/>
      <c r="I46" s="557">
        <f>I39+I40-I43</f>
        <v>748971051.9799999</v>
      </c>
      <c r="J46" s="538">
        <v>0</v>
      </c>
      <c r="K46" s="557">
        <f>K39+K40-K43</f>
        <v>701606555.16999984</v>
      </c>
      <c r="L46" s="512">
        <v>0</v>
      </c>
      <c r="M46" s="513"/>
      <c r="Q46" s="513"/>
    </row>
    <row r="47" spans="2:17" s="512" customFormat="1" ht="7.5" customHeight="1" x14ac:dyDescent="0.25">
      <c r="I47" s="558"/>
      <c r="K47" s="559"/>
      <c r="Q47" s="513"/>
    </row>
    <row r="48" spans="2:17" ht="17.25" hidden="1" x14ac:dyDescent="0.25">
      <c r="B48" s="542"/>
      <c r="C48" s="512"/>
      <c r="D48" s="512"/>
      <c r="E48" s="513"/>
      <c r="F48" s="560"/>
    </row>
    <row r="49" spans="2:13" hidden="1" x14ac:dyDescent="0.25">
      <c r="B49" s="469" t="s">
        <v>21</v>
      </c>
    </row>
    <row r="50" spans="2:13" hidden="1" x14ac:dyDescent="0.25"/>
    <row r="51" spans="2:13" hidden="1" x14ac:dyDescent="0.25">
      <c r="B51" s="482" t="s">
        <v>96</v>
      </c>
      <c r="C51" s="482"/>
      <c r="D51" s="482"/>
      <c r="E51" s="482"/>
      <c r="F51" s="482"/>
      <c r="G51" s="482"/>
      <c r="H51" s="482"/>
      <c r="I51" s="482"/>
      <c r="J51" s="482"/>
      <c r="K51" s="482"/>
    </row>
    <row r="52" spans="2:13" hidden="1" x14ac:dyDescent="0.25">
      <c r="B52" s="482" t="s">
        <v>23</v>
      </c>
      <c r="C52" s="482"/>
      <c r="D52" s="482"/>
      <c r="E52" s="482"/>
      <c r="F52" s="482"/>
      <c r="G52" s="482"/>
      <c r="H52" s="482"/>
      <c r="I52" s="482"/>
      <c r="J52" s="482"/>
      <c r="K52" s="482"/>
    </row>
    <row r="53" spans="2:13" hidden="1" x14ac:dyDescent="0.25">
      <c r="B53" s="552" t="s">
        <v>24</v>
      </c>
      <c r="C53" s="552"/>
      <c r="D53" s="552"/>
      <c r="E53" s="552"/>
      <c r="F53" s="552"/>
      <c r="G53" s="552"/>
      <c r="H53" s="552"/>
      <c r="I53" s="552"/>
      <c r="J53" s="552"/>
      <c r="K53" s="552"/>
    </row>
    <row r="54" spans="2:13" hidden="1" x14ac:dyDescent="0.25">
      <c r="B54" s="552" t="s">
        <v>25</v>
      </c>
      <c r="C54" s="552"/>
      <c r="D54" s="552"/>
      <c r="E54" s="552"/>
      <c r="F54" s="552"/>
      <c r="G54" s="552"/>
      <c r="H54" s="552"/>
      <c r="I54" s="552"/>
      <c r="J54" s="552"/>
      <c r="K54" s="552"/>
    </row>
    <row r="55" spans="2:13" hidden="1" x14ac:dyDescent="0.25">
      <c r="B55" s="552" t="s">
        <v>26</v>
      </c>
      <c r="C55" s="552"/>
      <c r="D55" s="552"/>
      <c r="E55" s="552"/>
      <c r="F55" s="552"/>
      <c r="G55" s="552"/>
      <c r="H55" s="552"/>
      <c r="I55" s="552"/>
      <c r="J55" s="552"/>
      <c r="K55" s="552"/>
    </row>
    <row r="56" spans="2:13" hidden="1" x14ac:dyDescent="0.25"/>
    <row r="58" spans="2:13" ht="33.75" customHeight="1" x14ac:dyDescent="0.25"/>
    <row r="59" spans="2:13" ht="17.25" x14ac:dyDescent="0.25">
      <c r="B59" s="542"/>
    </row>
    <row r="60" spans="2:13" x14ac:dyDescent="0.25">
      <c r="C60" s="639" t="s">
        <v>100</v>
      </c>
      <c r="D60" s="639"/>
      <c r="F60" s="469" t="s">
        <v>101</v>
      </c>
      <c r="K60" s="469" t="s">
        <v>102</v>
      </c>
    </row>
    <row r="61" spans="2:13" x14ac:dyDescent="0.25">
      <c r="C61" s="625" t="s">
        <v>82</v>
      </c>
      <c r="D61" s="625"/>
      <c r="F61" s="469" t="s">
        <v>194</v>
      </c>
      <c r="K61" s="543" t="s">
        <v>81</v>
      </c>
      <c r="L61" s="544"/>
      <c r="M61" s="544"/>
    </row>
    <row r="62" spans="2:13" x14ac:dyDescent="0.25">
      <c r="C62" s="543"/>
      <c r="D62" s="543"/>
      <c r="E62" s="543"/>
      <c r="G62" s="637"/>
      <c r="H62" s="637"/>
      <c r="I62" s="637"/>
    </row>
    <row r="63" spans="2:13" x14ac:dyDescent="0.25">
      <c r="B63" s="544"/>
      <c r="C63" s="544"/>
      <c r="D63" s="544"/>
      <c r="E63" s="543"/>
      <c r="F63" s="543"/>
      <c r="G63" s="625"/>
      <c r="H63" s="625"/>
      <c r="I63" s="625"/>
    </row>
    <row r="64" spans="2:13" x14ac:dyDescent="0.25">
      <c r="B64" s="625"/>
      <c r="C64" s="625"/>
      <c r="D64" s="625"/>
      <c r="I64" s="543"/>
      <c r="J64" s="543"/>
      <c r="K64" s="543"/>
    </row>
    <row r="65" spans="5:11" x14ac:dyDescent="0.25">
      <c r="E65" s="637"/>
      <c r="F65" s="625"/>
    </row>
    <row r="66" spans="5:11" x14ac:dyDescent="0.25">
      <c r="K66" s="546"/>
    </row>
  </sheetData>
  <mergeCells count="11">
    <mergeCell ref="B2:D2"/>
    <mergeCell ref="E5:I5"/>
    <mergeCell ref="E6:I6"/>
    <mergeCell ref="E8:I8"/>
    <mergeCell ref="B35:G35"/>
    <mergeCell ref="C60:D60"/>
    <mergeCell ref="C61:D61"/>
    <mergeCell ref="B64:D64"/>
    <mergeCell ref="E65:F65"/>
    <mergeCell ref="G62:I62"/>
    <mergeCell ref="G63:I63"/>
  </mergeCells>
  <pageMargins left="0.19685039370078741" right="0.19685039370078741" top="0.19685039370078741" bottom="0.19685039370078741" header="0.51181102362204722" footer="0.51181102362204722"/>
  <pageSetup paperSize="9" scale="83" orientation="portrait" horizontalDpi="4294967295" verticalDpi="4294967295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8D8A8-7729-4619-8F0E-22E988B532A1}">
  <dimension ref="A1:M693"/>
  <sheetViews>
    <sheetView tabSelected="1" showWhiteSpace="0" view="pageLayout" topLeftCell="A54" zoomScaleNormal="100" workbookViewId="0">
      <selection activeCell="F61" sqref="F61"/>
    </sheetView>
  </sheetViews>
  <sheetFormatPr defaultColWidth="9.140625" defaultRowHeight="15" x14ac:dyDescent="0.2"/>
  <cols>
    <col min="1" max="1" width="22.85546875" style="13" customWidth="1"/>
    <col min="2" max="2" width="16.42578125" style="13" customWidth="1"/>
    <col min="3" max="3" width="17.42578125" style="13" customWidth="1"/>
    <col min="4" max="4" width="16.42578125" style="13" customWidth="1"/>
    <col min="5" max="5" width="19.7109375" style="13" customWidth="1"/>
    <col min="6" max="6" width="16.140625" style="13" customWidth="1"/>
    <col min="7" max="7" width="16.42578125" style="13" customWidth="1"/>
    <col min="8" max="8" width="13.85546875" style="13" customWidth="1"/>
    <col min="9" max="9" width="20" style="13" customWidth="1"/>
    <col min="10" max="10" width="13.7109375" style="13" customWidth="1"/>
    <col min="11" max="11" width="18.28515625" style="13" customWidth="1"/>
    <col min="12" max="16384" width="9.140625" style="13"/>
  </cols>
  <sheetData>
    <row r="1" spans="1:10" x14ac:dyDescent="0.2">
      <c r="C1" s="13" t="s">
        <v>203</v>
      </c>
    </row>
    <row r="2" spans="1:10" x14ac:dyDescent="0.2">
      <c r="B2" s="13" t="s">
        <v>636</v>
      </c>
    </row>
    <row r="3" spans="1:10" x14ac:dyDescent="0.2">
      <c r="C3" s="13" t="s">
        <v>213</v>
      </c>
    </row>
    <row r="4" spans="1:10" s="15" customFormat="1" x14ac:dyDescent="0.25">
      <c r="A4" s="14"/>
      <c r="D4" s="16"/>
      <c r="E4" s="17"/>
      <c r="F4" s="17" t="s">
        <v>214</v>
      </c>
      <c r="G4" s="17"/>
      <c r="H4" s="17"/>
      <c r="I4" s="17"/>
    </row>
    <row r="5" spans="1:10" s="15" customFormat="1" ht="40.5" customHeight="1" x14ac:dyDescent="0.25">
      <c r="B5" s="18"/>
      <c r="C5" s="18"/>
      <c r="D5" s="19"/>
      <c r="E5" s="19"/>
      <c r="F5" s="19" t="s">
        <v>215</v>
      </c>
      <c r="G5" s="616"/>
      <c r="H5" s="616"/>
      <c r="I5" s="616"/>
      <c r="J5" s="616"/>
    </row>
    <row r="6" spans="1:10" s="21" customFormat="1" x14ac:dyDescent="0.25">
      <c r="A6" s="18"/>
      <c r="B6" s="20"/>
      <c r="C6" s="20"/>
      <c r="D6" s="641"/>
      <c r="E6" s="641"/>
    </row>
    <row r="7" spans="1:10" ht="15" customHeight="1" x14ac:dyDescent="0.25">
      <c r="A7" s="575" t="s">
        <v>216</v>
      </c>
      <c r="B7" s="575"/>
      <c r="C7" s="575"/>
      <c r="D7" s="575"/>
      <c r="E7" s="575"/>
      <c r="F7" s="575"/>
      <c r="G7" s="575"/>
      <c r="H7" s="575"/>
      <c r="I7" s="575"/>
    </row>
    <row r="8" spans="1:10" ht="15.75" thickBot="1" x14ac:dyDescent="0.3">
      <c r="A8" s="11"/>
      <c r="B8" s="617"/>
      <c r="C8" s="617"/>
      <c r="D8" s="617"/>
      <c r="E8" s="617"/>
      <c r="F8" s="617"/>
      <c r="G8" s="617"/>
      <c r="H8" s="11"/>
      <c r="I8" s="11"/>
    </row>
    <row r="9" spans="1:10" ht="15" customHeight="1" thickBot="1" x14ac:dyDescent="0.3">
      <c r="A9" s="22"/>
      <c r="B9" s="643" t="s">
        <v>217</v>
      </c>
      <c r="C9" s="644"/>
      <c r="D9" s="644"/>
      <c r="E9" s="644"/>
      <c r="F9" s="644"/>
      <c r="G9" s="645"/>
      <c r="H9" s="23"/>
      <c r="I9" s="23"/>
    </row>
    <row r="10" spans="1:10" x14ac:dyDescent="0.2">
      <c r="A10" s="646" t="s">
        <v>218</v>
      </c>
      <c r="B10" s="648" t="s">
        <v>219</v>
      </c>
      <c r="C10" s="650" t="s">
        <v>220</v>
      </c>
      <c r="D10" s="648" t="s">
        <v>221</v>
      </c>
      <c r="E10" s="652" t="s">
        <v>222</v>
      </c>
      <c r="F10" s="660" t="s">
        <v>223</v>
      </c>
      <c r="G10" s="660" t="s">
        <v>224</v>
      </c>
      <c r="H10" s="660" t="s">
        <v>225</v>
      </c>
      <c r="I10" s="662" t="s">
        <v>226</v>
      </c>
    </row>
    <row r="11" spans="1:10" ht="81.75" customHeight="1" x14ac:dyDescent="0.2">
      <c r="A11" s="647"/>
      <c r="B11" s="649"/>
      <c r="C11" s="651"/>
      <c r="D11" s="649"/>
      <c r="E11" s="653"/>
      <c r="F11" s="661"/>
      <c r="G11" s="661"/>
      <c r="H11" s="661"/>
      <c r="I11" s="663"/>
    </row>
    <row r="12" spans="1:10" s="24" customFormat="1" ht="12.75" customHeight="1" x14ac:dyDescent="0.25">
      <c r="A12" s="609" t="s">
        <v>227</v>
      </c>
      <c r="B12" s="612"/>
      <c r="C12" s="612"/>
      <c r="D12" s="612"/>
      <c r="E12" s="610"/>
      <c r="F12" s="610"/>
      <c r="G12" s="610"/>
      <c r="H12" s="610"/>
      <c r="I12" s="611"/>
    </row>
    <row r="13" spans="1:10" s="24" customFormat="1" x14ac:dyDescent="0.25">
      <c r="A13" s="25" t="s">
        <v>228</v>
      </c>
      <c r="B13" s="26">
        <v>426065492.91000003</v>
      </c>
      <c r="C13" s="26">
        <v>9153147.4100000001</v>
      </c>
      <c r="D13" s="26">
        <v>320107899.62</v>
      </c>
      <c r="E13" s="26">
        <v>3826877.93</v>
      </c>
      <c r="F13" s="26">
        <v>236619.03</v>
      </c>
      <c r="G13" s="26">
        <v>9796492.2799999993</v>
      </c>
      <c r="H13" s="26">
        <v>178744620.53</v>
      </c>
      <c r="I13" s="27">
        <f>SUM(B13:H13)-C13</f>
        <v>938778002.29999995</v>
      </c>
    </row>
    <row r="14" spans="1:10" x14ac:dyDescent="0.25">
      <c r="A14" s="25" t="s">
        <v>229</v>
      </c>
      <c r="B14" s="26">
        <f t="shared" ref="B14:I14" si="0">SUM(B15:B17)</f>
        <v>30176544.809999999</v>
      </c>
      <c r="C14" s="26">
        <f t="shared" si="0"/>
        <v>0</v>
      </c>
      <c r="D14" s="26">
        <f t="shared" si="0"/>
        <v>92535630.519999996</v>
      </c>
      <c r="E14" s="26">
        <f t="shared" si="0"/>
        <v>6519102.7699999996</v>
      </c>
      <c r="F14" s="26">
        <f t="shared" si="0"/>
        <v>0</v>
      </c>
      <c r="G14" s="26">
        <f t="shared" si="0"/>
        <v>3514518.34</v>
      </c>
      <c r="H14" s="26">
        <f t="shared" si="0"/>
        <v>-55693576.360000007</v>
      </c>
      <c r="I14" s="27">
        <f t="shared" si="0"/>
        <v>77052220.079999998</v>
      </c>
    </row>
    <row r="15" spans="1:10" x14ac:dyDescent="0.25">
      <c r="A15" s="28" t="s">
        <v>230</v>
      </c>
      <c r="B15" s="29">
        <v>0</v>
      </c>
      <c r="C15" s="29">
        <v>0</v>
      </c>
      <c r="D15" s="30">
        <v>3636841.85</v>
      </c>
      <c r="E15" s="29">
        <v>24388.639999999999</v>
      </c>
      <c r="F15" s="29">
        <v>0</v>
      </c>
      <c r="G15" s="30">
        <v>1350999.3</v>
      </c>
      <c r="H15" s="30">
        <v>0</v>
      </c>
      <c r="I15" s="31">
        <f>SUM(B15:H15)-C15</f>
        <v>5012229.79</v>
      </c>
    </row>
    <row r="16" spans="1:10" x14ac:dyDescent="0.25">
      <c r="A16" s="28" t="s">
        <v>70</v>
      </c>
      <c r="B16" s="30">
        <v>30176544.809999999</v>
      </c>
      <c r="C16" s="30">
        <v>0</v>
      </c>
      <c r="D16" s="30">
        <v>802407.35</v>
      </c>
      <c r="E16" s="30">
        <v>0</v>
      </c>
      <c r="F16" s="29">
        <v>0</v>
      </c>
      <c r="G16" s="30">
        <v>179724.01</v>
      </c>
      <c r="H16" s="29">
        <v>40881314.119999997</v>
      </c>
      <c r="I16" s="31">
        <f>SUM(B16:H16)-C16</f>
        <v>72039990.289999992</v>
      </c>
    </row>
    <row r="17" spans="1:10" x14ac:dyDescent="0.25">
      <c r="A17" s="28" t="s">
        <v>231</v>
      </c>
      <c r="B17" s="30"/>
      <c r="C17" s="29"/>
      <c r="D17" s="30">
        <v>88096381.319999993</v>
      </c>
      <c r="E17" s="30">
        <v>6494714.1299999999</v>
      </c>
      <c r="F17" s="30">
        <v>0</v>
      </c>
      <c r="G17" s="30">
        <v>1983795.03</v>
      </c>
      <c r="H17" s="30">
        <v>-96574890.480000004</v>
      </c>
      <c r="I17" s="31">
        <f>SUM(B17:H17)-C17</f>
        <v>0</v>
      </c>
    </row>
    <row r="18" spans="1:10" x14ac:dyDescent="0.25">
      <c r="A18" s="25" t="s">
        <v>232</v>
      </c>
      <c r="B18" s="26">
        <f>SUM(B19:B20)</f>
        <v>317244.78000000003</v>
      </c>
      <c r="C18" s="26">
        <f t="shared" ref="C18:I18" si="1">SUM(C19:C20)</f>
        <v>317244.78000000003</v>
      </c>
      <c r="D18" s="26">
        <f t="shared" si="1"/>
        <v>105699025.48999999</v>
      </c>
      <c r="E18" s="26">
        <f t="shared" si="1"/>
        <v>6035933.6299999999</v>
      </c>
      <c r="F18" s="26">
        <f t="shared" si="1"/>
        <v>0</v>
      </c>
      <c r="G18" s="26">
        <f t="shared" si="1"/>
        <v>2336339.36</v>
      </c>
      <c r="H18" s="26">
        <f t="shared" si="1"/>
        <v>0</v>
      </c>
      <c r="I18" s="27">
        <f t="shared" si="1"/>
        <v>114388543.25999999</v>
      </c>
    </row>
    <row r="19" spans="1:10" x14ac:dyDescent="0.25">
      <c r="A19" s="28" t="s">
        <v>233</v>
      </c>
      <c r="B19" s="29">
        <v>0</v>
      </c>
      <c r="C19" s="29">
        <v>0</v>
      </c>
      <c r="D19" s="29">
        <v>0</v>
      </c>
      <c r="E19" s="30">
        <v>154533.24</v>
      </c>
      <c r="F19" s="30">
        <v>0</v>
      </c>
      <c r="G19" s="30">
        <v>326803.67</v>
      </c>
      <c r="H19" s="29">
        <v>0</v>
      </c>
      <c r="I19" s="31">
        <f>SUM(B19:H19)-C19</f>
        <v>481336.91</v>
      </c>
    </row>
    <row r="20" spans="1:10" x14ac:dyDescent="0.25">
      <c r="A20" s="28" t="s">
        <v>70</v>
      </c>
      <c r="B20" s="30">
        <v>317244.78000000003</v>
      </c>
      <c r="C20" s="29">
        <v>317244.78000000003</v>
      </c>
      <c r="D20" s="30">
        <v>105699025.48999999</v>
      </c>
      <c r="E20" s="30">
        <v>5881400.3899999997</v>
      </c>
      <c r="F20" s="29">
        <v>0</v>
      </c>
      <c r="G20" s="30">
        <v>2009535.69</v>
      </c>
      <c r="H20" s="30">
        <v>0</v>
      </c>
      <c r="I20" s="31">
        <f>SUM(B20:H20)-C20</f>
        <v>113907206.34999999</v>
      </c>
    </row>
    <row r="21" spans="1:10" x14ac:dyDescent="0.25">
      <c r="A21" s="25" t="s">
        <v>234</v>
      </c>
      <c r="B21" s="26">
        <f t="shared" ref="B21:I21" si="2">B13+B14-B18</f>
        <v>455924792.94000006</v>
      </c>
      <c r="C21" s="26">
        <f t="shared" si="2"/>
        <v>8835902.6300000008</v>
      </c>
      <c r="D21" s="26">
        <f t="shared" si="2"/>
        <v>306944504.64999998</v>
      </c>
      <c r="E21" s="26">
        <f t="shared" si="2"/>
        <v>4310047.0699999994</v>
      </c>
      <c r="F21" s="26">
        <f t="shared" si="2"/>
        <v>236619.03</v>
      </c>
      <c r="G21" s="26">
        <f t="shared" si="2"/>
        <v>10974671.26</v>
      </c>
      <c r="H21" s="26">
        <f t="shared" si="2"/>
        <v>123051044.16999999</v>
      </c>
      <c r="I21" s="27">
        <f t="shared" si="2"/>
        <v>901441679.12</v>
      </c>
      <c r="J21" s="32"/>
    </row>
    <row r="22" spans="1:10" x14ac:dyDescent="0.25">
      <c r="A22" s="609" t="s">
        <v>235</v>
      </c>
      <c r="B22" s="610"/>
      <c r="C22" s="610"/>
      <c r="D22" s="610"/>
      <c r="E22" s="610"/>
      <c r="F22" s="610"/>
      <c r="G22" s="610"/>
      <c r="H22" s="610"/>
      <c r="I22" s="611"/>
      <c r="J22" s="32"/>
    </row>
    <row r="23" spans="1:10" x14ac:dyDescent="0.25">
      <c r="A23" s="25" t="s">
        <v>236</v>
      </c>
      <c r="B23" s="26">
        <v>679609.57</v>
      </c>
      <c r="C23" s="26">
        <v>0</v>
      </c>
      <c r="D23" s="26">
        <v>141425010.66999999</v>
      </c>
      <c r="E23" s="26">
        <v>2731217.5</v>
      </c>
      <c r="F23" s="26">
        <v>236619.03</v>
      </c>
      <c r="G23" s="26">
        <v>9507779.4499999993</v>
      </c>
      <c r="H23" s="26">
        <v>0</v>
      </c>
      <c r="I23" s="27">
        <f>SUM(B23:H23)</f>
        <v>154580236.21999997</v>
      </c>
    </row>
    <row r="24" spans="1:10" x14ac:dyDescent="0.25">
      <c r="A24" s="25" t="s">
        <v>229</v>
      </c>
      <c r="B24" s="26">
        <f>SUM(B25:B27)</f>
        <v>93379.83</v>
      </c>
      <c r="C24" s="26">
        <f t="shared" ref="C24:I24" si="3">SUM(C25:C27)</f>
        <v>0</v>
      </c>
      <c r="D24" s="26">
        <f t="shared" si="3"/>
        <v>14545214.800000001</v>
      </c>
      <c r="E24" s="26">
        <f t="shared" si="3"/>
        <v>1440925.25</v>
      </c>
      <c r="F24" s="26">
        <f t="shared" si="3"/>
        <v>0</v>
      </c>
      <c r="G24" s="26">
        <f t="shared" si="3"/>
        <v>3440861.17</v>
      </c>
      <c r="H24" s="26">
        <f t="shared" si="3"/>
        <v>0</v>
      </c>
      <c r="I24" s="27">
        <f t="shared" si="3"/>
        <v>19520381.050000001</v>
      </c>
    </row>
    <row r="25" spans="1:10" x14ac:dyDescent="0.25">
      <c r="A25" s="28" t="s">
        <v>237</v>
      </c>
      <c r="B25" s="30">
        <v>93379.83</v>
      </c>
      <c r="C25" s="30"/>
      <c r="D25" s="30">
        <v>8863607.3399999999</v>
      </c>
      <c r="E25" s="30">
        <v>253528.63</v>
      </c>
      <c r="F25" s="30">
        <v>0</v>
      </c>
      <c r="G25" s="30">
        <v>21240.400000000001</v>
      </c>
      <c r="H25" s="29">
        <v>0</v>
      </c>
      <c r="I25" s="31">
        <f>SUM(B25:H25)</f>
        <v>9231756.2000000011</v>
      </c>
    </row>
    <row r="26" spans="1:10" x14ac:dyDescent="0.25">
      <c r="A26" s="28" t="s">
        <v>70</v>
      </c>
      <c r="B26" s="29">
        <v>0</v>
      </c>
      <c r="C26" s="29"/>
      <c r="D26" s="30">
        <v>5681607.46</v>
      </c>
      <c r="E26" s="30">
        <v>1187396.6200000001</v>
      </c>
      <c r="F26" s="29">
        <v>0</v>
      </c>
      <c r="G26" s="30">
        <v>3419620.77</v>
      </c>
      <c r="H26" s="29">
        <v>0</v>
      </c>
      <c r="I26" s="31">
        <f>SUM(B26:H26)</f>
        <v>10288624.85</v>
      </c>
    </row>
    <row r="27" spans="1:10" x14ac:dyDescent="0.25">
      <c r="A27" s="28" t="s">
        <v>231</v>
      </c>
      <c r="B27" s="29">
        <v>0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31">
        <f>SUM(B27:H27)</f>
        <v>0</v>
      </c>
    </row>
    <row r="28" spans="1:10" x14ac:dyDescent="0.25">
      <c r="A28" s="25" t="s">
        <v>232</v>
      </c>
      <c r="B28" s="26">
        <f>SUM(B29:B30)</f>
        <v>0</v>
      </c>
      <c r="C28" s="26">
        <f t="shared" ref="C28:H28" si="4">SUM(C29:C30)</f>
        <v>0</v>
      </c>
      <c r="D28" s="26">
        <f t="shared" si="4"/>
        <v>13034999.789999999</v>
      </c>
      <c r="E28" s="26">
        <f t="shared" si="4"/>
        <v>1363117.38</v>
      </c>
      <c r="F28" s="26">
        <f t="shared" si="4"/>
        <v>0</v>
      </c>
      <c r="G28" s="26">
        <f t="shared" si="4"/>
        <v>2238897.87</v>
      </c>
      <c r="H28" s="26">
        <f t="shared" si="4"/>
        <v>0</v>
      </c>
      <c r="I28" s="27">
        <f>SUM(I29:I30)</f>
        <v>16637015.039999999</v>
      </c>
    </row>
    <row r="29" spans="1:10" x14ac:dyDescent="0.25">
      <c r="A29" s="28" t="s">
        <v>233</v>
      </c>
      <c r="B29" s="29">
        <v>0</v>
      </c>
      <c r="C29" s="29"/>
      <c r="D29" s="29">
        <v>0</v>
      </c>
      <c r="E29" s="30">
        <v>154533.24</v>
      </c>
      <c r="F29" s="30">
        <v>0</v>
      </c>
      <c r="G29" s="30">
        <v>326803.67</v>
      </c>
      <c r="H29" s="29">
        <v>0</v>
      </c>
      <c r="I29" s="31">
        <f>SUM(B29:H29)-C29</f>
        <v>481336.91</v>
      </c>
    </row>
    <row r="30" spans="1:10" x14ac:dyDescent="0.25">
      <c r="A30" s="28" t="s">
        <v>70</v>
      </c>
      <c r="B30" s="29">
        <v>0</v>
      </c>
      <c r="C30" s="29">
        <v>0</v>
      </c>
      <c r="D30" s="30">
        <v>13034999.789999999</v>
      </c>
      <c r="E30" s="30">
        <v>1208584.1399999999</v>
      </c>
      <c r="F30" s="29">
        <v>0</v>
      </c>
      <c r="G30" s="30">
        <v>1912094.2</v>
      </c>
      <c r="H30" s="30">
        <v>0</v>
      </c>
      <c r="I30" s="31">
        <f>SUM(B30:H30)-C30</f>
        <v>16155678.129999999</v>
      </c>
    </row>
    <row r="31" spans="1:10" x14ac:dyDescent="0.25">
      <c r="A31" s="25" t="s">
        <v>234</v>
      </c>
      <c r="B31" s="26">
        <f>B23+B24-B28</f>
        <v>772989.39999999991</v>
      </c>
      <c r="C31" s="26">
        <f t="shared" ref="C31:I31" si="5">C23+C24-C28</f>
        <v>0</v>
      </c>
      <c r="D31" s="26">
        <f t="shared" si="5"/>
        <v>142935225.68000001</v>
      </c>
      <c r="E31" s="26">
        <f t="shared" si="5"/>
        <v>2809025.37</v>
      </c>
      <c r="F31" s="26">
        <f t="shared" si="5"/>
        <v>236619.03</v>
      </c>
      <c r="G31" s="26">
        <f t="shared" si="5"/>
        <v>10709742.75</v>
      </c>
      <c r="H31" s="26">
        <f t="shared" si="5"/>
        <v>0</v>
      </c>
      <c r="I31" s="27">
        <f t="shared" si="5"/>
        <v>157463602.22999999</v>
      </c>
      <c r="J31" s="32"/>
    </row>
    <row r="32" spans="1:10" x14ac:dyDescent="0.25">
      <c r="A32" s="609" t="s">
        <v>238</v>
      </c>
      <c r="B32" s="610"/>
      <c r="C32" s="610"/>
      <c r="D32" s="610"/>
      <c r="E32" s="610"/>
      <c r="F32" s="610"/>
      <c r="G32" s="610"/>
      <c r="H32" s="610"/>
      <c r="I32" s="611"/>
      <c r="J32" s="33"/>
    </row>
    <row r="33" spans="1:9" x14ac:dyDescent="0.25">
      <c r="A33" s="25" t="s">
        <v>236</v>
      </c>
      <c r="B33" s="26">
        <v>415836</v>
      </c>
      <c r="C33" s="26">
        <v>415836</v>
      </c>
      <c r="D33" s="26">
        <v>0</v>
      </c>
      <c r="E33" s="26">
        <v>0</v>
      </c>
      <c r="F33" s="26">
        <v>0</v>
      </c>
      <c r="G33" s="26">
        <v>0</v>
      </c>
      <c r="H33" s="26">
        <v>0</v>
      </c>
      <c r="I33" s="27">
        <f>SUM(B33)</f>
        <v>415836</v>
      </c>
    </row>
    <row r="34" spans="1:9" x14ac:dyDescent="0.25">
      <c r="A34" s="28" t="s">
        <v>239</v>
      </c>
      <c r="B34" s="30">
        <v>0</v>
      </c>
      <c r="C34" s="30">
        <v>0</v>
      </c>
      <c r="D34" s="30">
        <v>0</v>
      </c>
      <c r="E34" s="30">
        <v>0</v>
      </c>
      <c r="F34" s="30">
        <v>0</v>
      </c>
      <c r="G34" s="30">
        <v>0</v>
      </c>
      <c r="H34" s="29">
        <v>0</v>
      </c>
      <c r="I34" s="31">
        <f>SUM(B34:H34)</f>
        <v>0</v>
      </c>
    </row>
    <row r="35" spans="1:9" x14ac:dyDescent="0.25">
      <c r="A35" s="28" t="s">
        <v>240</v>
      </c>
      <c r="B35" s="34">
        <v>0</v>
      </c>
      <c r="C35" s="34">
        <v>0</v>
      </c>
      <c r="D35" s="34">
        <v>0</v>
      </c>
      <c r="E35" s="34">
        <v>0</v>
      </c>
      <c r="F35" s="34">
        <v>0</v>
      </c>
      <c r="G35" s="34">
        <v>0</v>
      </c>
      <c r="H35" s="35">
        <v>0</v>
      </c>
      <c r="I35" s="31">
        <f>SUM(B35)</f>
        <v>0</v>
      </c>
    </row>
    <row r="36" spans="1:9" x14ac:dyDescent="0.25">
      <c r="A36" s="36" t="s">
        <v>234</v>
      </c>
      <c r="B36" s="37">
        <f>B33+B34-B35</f>
        <v>415836</v>
      </c>
      <c r="C36" s="37">
        <f t="shared" ref="C36:I36" si="6">C33+C34-C35</f>
        <v>415836</v>
      </c>
      <c r="D36" s="37">
        <f t="shared" si="6"/>
        <v>0</v>
      </c>
      <c r="E36" s="37">
        <f t="shared" si="6"/>
        <v>0</v>
      </c>
      <c r="F36" s="37">
        <f t="shared" si="6"/>
        <v>0</v>
      </c>
      <c r="G36" s="37">
        <f t="shared" si="6"/>
        <v>0</v>
      </c>
      <c r="H36" s="37">
        <f t="shared" si="6"/>
        <v>0</v>
      </c>
      <c r="I36" s="38">
        <f t="shared" si="6"/>
        <v>415836</v>
      </c>
    </row>
    <row r="37" spans="1:9" x14ac:dyDescent="0.25">
      <c r="A37" s="609" t="s">
        <v>241</v>
      </c>
      <c r="B37" s="612"/>
      <c r="C37" s="612"/>
      <c r="D37" s="612"/>
      <c r="E37" s="612"/>
      <c r="F37" s="612"/>
      <c r="G37" s="612"/>
      <c r="H37" s="612"/>
      <c r="I37" s="611"/>
    </row>
    <row r="38" spans="1:9" x14ac:dyDescent="0.25">
      <c r="A38" s="39" t="s">
        <v>236</v>
      </c>
      <c r="B38" s="40">
        <f t="shared" ref="B38:I38" si="7">B13-B23-B33</f>
        <v>424970047.34000003</v>
      </c>
      <c r="C38" s="40">
        <f t="shared" si="7"/>
        <v>8737311.4100000001</v>
      </c>
      <c r="D38" s="40">
        <f t="shared" si="7"/>
        <v>178682888.95000002</v>
      </c>
      <c r="E38" s="40">
        <f t="shared" si="7"/>
        <v>1095660.4300000002</v>
      </c>
      <c r="F38" s="40">
        <f t="shared" si="7"/>
        <v>0</v>
      </c>
      <c r="G38" s="40">
        <f t="shared" si="7"/>
        <v>288712.83000000007</v>
      </c>
      <c r="H38" s="40">
        <f t="shared" si="7"/>
        <v>178744620.53</v>
      </c>
      <c r="I38" s="41">
        <f t="shared" si="7"/>
        <v>783781930.07999992</v>
      </c>
    </row>
    <row r="39" spans="1:9" ht="15.75" thickBot="1" x14ac:dyDescent="0.3">
      <c r="A39" s="42" t="s">
        <v>234</v>
      </c>
      <c r="B39" s="43">
        <f>B21-B31-B36</f>
        <v>454735967.54000008</v>
      </c>
      <c r="C39" s="43">
        <f t="shared" ref="C39:H39" si="8">C21-C31-C36</f>
        <v>8420066.6300000008</v>
      </c>
      <c r="D39" s="43">
        <f t="shared" si="8"/>
        <v>164009278.96999997</v>
      </c>
      <c r="E39" s="43">
        <f t="shared" si="8"/>
        <v>1501021.6999999993</v>
      </c>
      <c r="F39" s="43">
        <f t="shared" si="8"/>
        <v>0</v>
      </c>
      <c r="G39" s="43">
        <f t="shared" si="8"/>
        <v>264928.50999999978</v>
      </c>
      <c r="H39" s="43">
        <f t="shared" si="8"/>
        <v>123051044.16999999</v>
      </c>
      <c r="I39" s="44">
        <f>SUM(H39+G39+F39+E39+D39+B39)</f>
        <v>743562240.8900001</v>
      </c>
    </row>
    <row r="40" spans="1:9" x14ac:dyDescent="0.25">
      <c r="A40" s="4"/>
      <c r="B40" s="45"/>
      <c r="C40" s="45"/>
      <c r="D40" s="45"/>
      <c r="E40" s="45"/>
      <c r="F40" s="45"/>
      <c r="G40" s="45"/>
      <c r="H40" s="45"/>
      <c r="I40" s="45"/>
    </row>
    <row r="41" spans="1:9" x14ac:dyDescent="0.25">
      <c r="A41" s="1" t="s">
        <v>242</v>
      </c>
      <c r="B41" s="1"/>
    </row>
    <row r="42" spans="1:9" ht="15.75" thickBot="1" x14ac:dyDescent="0.3">
      <c r="A42" s="15"/>
      <c r="B42" s="15"/>
    </row>
    <row r="43" spans="1:9" ht="21.75" customHeight="1" x14ac:dyDescent="0.25">
      <c r="A43" s="654" t="s">
        <v>243</v>
      </c>
      <c r="B43" s="655"/>
      <c r="C43" s="613" t="s">
        <v>244</v>
      </c>
    </row>
    <row r="44" spans="1:9" ht="13.5" customHeight="1" x14ac:dyDescent="0.25">
      <c r="A44" s="656"/>
      <c r="B44" s="657"/>
      <c r="C44" s="614"/>
    </row>
    <row r="45" spans="1:9" ht="29.25" customHeight="1" x14ac:dyDescent="0.25">
      <c r="A45" s="658"/>
      <c r="B45" s="659"/>
      <c r="C45" s="615"/>
    </row>
    <row r="46" spans="1:9" x14ac:dyDescent="0.25">
      <c r="A46" s="601" t="s">
        <v>227</v>
      </c>
      <c r="B46" s="602"/>
      <c r="C46" s="597"/>
    </row>
    <row r="47" spans="1:9" x14ac:dyDescent="0.25">
      <c r="A47" s="591" t="s">
        <v>228</v>
      </c>
      <c r="B47" s="592"/>
      <c r="C47" s="46">
        <v>1453603.5</v>
      </c>
    </row>
    <row r="48" spans="1:9" x14ac:dyDescent="0.25">
      <c r="A48" s="603" t="s">
        <v>229</v>
      </c>
      <c r="B48" s="604"/>
      <c r="C48" s="47">
        <f>SUM(C49:C50)</f>
        <v>14460.48</v>
      </c>
    </row>
    <row r="49" spans="1:3" x14ac:dyDescent="0.25">
      <c r="A49" s="598" t="s">
        <v>230</v>
      </c>
      <c r="B49" s="599"/>
      <c r="C49" s="48">
        <v>14460.48</v>
      </c>
    </row>
    <row r="50" spans="1:3" x14ac:dyDescent="0.25">
      <c r="A50" s="598" t="s">
        <v>70</v>
      </c>
      <c r="B50" s="599"/>
      <c r="C50" s="48"/>
    </row>
    <row r="51" spans="1:3" x14ac:dyDescent="0.25">
      <c r="A51" s="603" t="s">
        <v>232</v>
      </c>
      <c r="B51" s="604"/>
      <c r="C51" s="47">
        <f>SUM(C52:C53)</f>
        <v>0</v>
      </c>
    </row>
    <row r="52" spans="1:3" x14ac:dyDescent="0.25">
      <c r="A52" s="598" t="s">
        <v>233</v>
      </c>
      <c r="B52" s="599"/>
      <c r="C52" s="48"/>
    </row>
    <row r="53" spans="1:3" x14ac:dyDescent="0.25">
      <c r="A53" s="598" t="s">
        <v>70</v>
      </c>
      <c r="B53" s="599"/>
      <c r="C53" s="48">
        <v>0</v>
      </c>
    </row>
    <row r="54" spans="1:3" x14ac:dyDescent="0.25">
      <c r="A54" s="603" t="s">
        <v>245</v>
      </c>
      <c r="B54" s="604"/>
      <c r="C54" s="47">
        <f>C47+C48-C51</f>
        <v>1468063.98</v>
      </c>
    </row>
    <row r="55" spans="1:3" x14ac:dyDescent="0.25">
      <c r="A55" s="601" t="s">
        <v>235</v>
      </c>
      <c r="B55" s="602"/>
      <c r="C55" s="597"/>
    </row>
    <row r="56" spans="1:3" x14ac:dyDescent="0.25">
      <c r="A56" s="591" t="s">
        <v>236</v>
      </c>
      <c r="B56" s="592"/>
      <c r="C56" s="46">
        <v>1453603.5</v>
      </c>
    </row>
    <row r="57" spans="1:3" x14ac:dyDescent="0.25">
      <c r="A57" s="603" t="s">
        <v>229</v>
      </c>
      <c r="B57" s="604"/>
      <c r="C57" s="47">
        <f>SUM(C58:C59)</f>
        <v>14460.48</v>
      </c>
    </row>
    <row r="58" spans="1:3" x14ac:dyDescent="0.25">
      <c r="A58" s="598" t="s">
        <v>237</v>
      </c>
      <c r="B58" s="599"/>
      <c r="C58" s="48">
        <v>0</v>
      </c>
    </row>
    <row r="59" spans="1:3" x14ac:dyDescent="0.25">
      <c r="A59" s="598" t="s">
        <v>70</v>
      </c>
      <c r="B59" s="599"/>
      <c r="C59" s="49">
        <v>14460.48</v>
      </c>
    </row>
    <row r="60" spans="1:3" x14ac:dyDescent="0.25">
      <c r="A60" s="603" t="s">
        <v>232</v>
      </c>
      <c r="B60" s="604"/>
      <c r="C60" s="47">
        <f>SUM(C61:C62)</f>
        <v>0</v>
      </c>
    </row>
    <row r="61" spans="1:3" x14ac:dyDescent="0.25">
      <c r="A61" s="598" t="s">
        <v>233</v>
      </c>
      <c r="B61" s="599"/>
      <c r="C61" s="48">
        <v>0</v>
      </c>
    </row>
    <row r="62" spans="1:3" x14ac:dyDescent="0.25">
      <c r="A62" s="605" t="s">
        <v>70</v>
      </c>
      <c r="B62" s="606"/>
      <c r="C62" s="50">
        <v>0</v>
      </c>
    </row>
    <row r="63" spans="1:3" x14ac:dyDescent="0.25">
      <c r="A63" s="607" t="s">
        <v>234</v>
      </c>
      <c r="B63" s="608"/>
      <c r="C63" s="51">
        <f>C56+C57-C60</f>
        <v>1468063.98</v>
      </c>
    </row>
    <row r="64" spans="1:3" x14ac:dyDescent="0.25">
      <c r="A64" s="595" t="s">
        <v>238</v>
      </c>
      <c r="B64" s="596"/>
      <c r="C64" s="597"/>
    </row>
    <row r="65" spans="1:5" x14ac:dyDescent="0.25">
      <c r="A65" s="591" t="s">
        <v>236</v>
      </c>
      <c r="B65" s="592"/>
      <c r="C65" s="46">
        <v>0</v>
      </c>
    </row>
    <row r="66" spans="1:5" x14ac:dyDescent="0.25">
      <c r="A66" s="598" t="s">
        <v>239</v>
      </c>
      <c r="B66" s="599"/>
      <c r="C66" s="48"/>
    </row>
    <row r="67" spans="1:5" x14ac:dyDescent="0.25">
      <c r="A67" s="598" t="s">
        <v>240</v>
      </c>
      <c r="B67" s="599"/>
      <c r="C67" s="48"/>
    </row>
    <row r="68" spans="1:5" x14ac:dyDescent="0.25">
      <c r="A68" s="36" t="s">
        <v>245</v>
      </c>
      <c r="B68" s="600"/>
      <c r="C68" s="52">
        <f>C65+C66-C67</f>
        <v>0</v>
      </c>
    </row>
    <row r="69" spans="1:5" x14ac:dyDescent="0.25">
      <c r="A69" s="601" t="s">
        <v>241</v>
      </c>
      <c r="B69" s="602"/>
      <c r="C69" s="597"/>
    </row>
    <row r="70" spans="1:5" x14ac:dyDescent="0.25">
      <c r="A70" s="591" t="s">
        <v>236</v>
      </c>
      <c r="B70" s="592"/>
      <c r="C70" s="46">
        <f>C47-C56-C65</f>
        <v>0</v>
      </c>
    </row>
    <row r="71" spans="1:5" ht="15.75" thickBot="1" x14ac:dyDescent="0.3">
      <c r="A71" s="593" t="s">
        <v>234</v>
      </c>
      <c r="B71" s="594"/>
      <c r="C71" s="53">
        <f>C54-C63-C68</f>
        <v>0</v>
      </c>
    </row>
    <row r="79" spans="1:5" x14ac:dyDescent="0.25">
      <c r="A79" s="671" t="s">
        <v>246</v>
      </c>
      <c r="B79" s="672"/>
      <c r="C79" s="672"/>
      <c r="D79" s="672"/>
      <c r="E79" s="672"/>
    </row>
    <row r="80" spans="1:5" ht="15.75" thickBot="1" x14ac:dyDescent="0.25">
      <c r="A80" s="54"/>
      <c r="B80" s="55"/>
      <c r="C80" s="55"/>
      <c r="D80" s="55"/>
      <c r="E80" s="55"/>
    </row>
    <row r="81" spans="1:5" ht="225.75" thickBot="1" x14ac:dyDescent="0.25">
      <c r="A81" s="56" t="s">
        <v>247</v>
      </c>
      <c r="B81" s="57" t="s">
        <v>248</v>
      </c>
      <c r="C81" s="57" t="s">
        <v>249</v>
      </c>
      <c r="D81" s="57" t="s">
        <v>250</v>
      </c>
      <c r="E81" s="58" t="s">
        <v>251</v>
      </c>
    </row>
    <row r="82" spans="1:5" ht="15.75" thickBot="1" x14ac:dyDescent="0.25">
      <c r="A82" s="59" t="s">
        <v>227</v>
      </c>
      <c r="B82" s="60"/>
      <c r="C82" s="60"/>
      <c r="D82" s="60"/>
      <c r="E82" s="61"/>
    </row>
    <row r="83" spans="1:5" ht="30" x14ac:dyDescent="0.2">
      <c r="A83" s="62" t="s">
        <v>252</v>
      </c>
      <c r="B83" s="63"/>
      <c r="C83" s="63">
        <v>189570.88</v>
      </c>
      <c r="D83" s="63"/>
      <c r="E83" s="64">
        <f>B83+C83+D83</f>
        <v>189570.88</v>
      </c>
    </row>
    <row r="84" spans="1:5" x14ac:dyDescent="0.2">
      <c r="A84" s="65" t="s">
        <v>239</v>
      </c>
      <c r="B84" s="66">
        <f>SUM(B85:B86)</f>
        <v>0</v>
      </c>
      <c r="C84" s="66">
        <f>SUM(C85:C86)</f>
        <v>0</v>
      </c>
      <c r="D84" s="66">
        <f>SUM(D85:D86)</f>
        <v>0</v>
      </c>
      <c r="E84" s="67">
        <f>SUM(E85:E86)</f>
        <v>0</v>
      </c>
    </row>
    <row r="85" spans="1:5" x14ac:dyDescent="0.2">
      <c r="A85" s="68" t="s">
        <v>253</v>
      </c>
      <c r="B85" s="69"/>
      <c r="C85" s="69">
        <v>0</v>
      </c>
      <c r="D85" s="69"/>
      <c r="E85" s="70">
        <f>B85+C85+D85</f>
        <v>0</v>
      </c>
    </row>
    <row r="86" spans="1:5" x14ac:dyDescent="0.2">
      <c r="A86" s="68" t="s">
        <v>254</v>
      </c>
      <c r="B86" s="69"/>
      <c r="C86" s="69"/>
      <c r="D86" s="69"/>
      <c r="E86" s="70">
        <f>B86+C86+D86</f>
        <v>0</v>
      </c>
    </row>
    <row r="87" spans="1:5" x14ac:dyDescent="0.2">
      <c r="A87" s="65" t="s">
        <v>240</v>
      </c>
      <c r="B87" s="66">
        <f>SUM(B88:B90)</f>
        <v>0</v>
      </c>
      <c r="C87" s="66">
        <f>SUM(C88:C90)</f>
        <v>0</v>
      </c>
      <c r="D87" s="66">
        <f>SUM(D88:D90)</f>
        <v>0</v>
      </c>
      <c r="E87" s="67">
        <f>SUM(E88:E90)</f>
        <v>0</v>
      </c>
    </row>
    <row r="88" spans="1:5" x14ac:dyDescent="0.2">
      <c r="A88" s="68" t="s">
        <v>255</v>
      </c>
      <c r="B88" s="69"/>
      <c r="C88" s="69"/>
      <c r="D88" s="69"/>
      <c r="E88" s="70">
        <f>B88+C88+D88</f>
        <v>0</v>
      </c>
    </row>
    <row r="89" spans="1:5" x14ac:dyDescent="0.2">
      <c r="A89" s="68" t="s">
        <v>256</v>
      </c>
      <c r="B89" s="69"/>
      <c r="C89" s="69"/>
      <c r="D89" s="69"/>
      <c r="E89" s="70">
        <f>B89+C89+D89</f>
        <v>0</v>
      </c>
    </row>
    <row r="90" spans="1:5" x14ac:dyDescent="0.2">
      <c r="A90" s="71" t="s">
        <v>257</v>
      </c>
      <c r="B90" s="69"/>
      <c r="C90" s="69"/>
      <c r="D90" s="69"/>
      <c r="E90" s="70">
        <f>B90+C90+D90</f>
        <v>0</v>
      </c>
    </row>
    <row r="91" spans="1:5" ht="30.75" thickBot="1" x14ac:dyDescent="0.25">
      <c r="A91" s="72" t="s">
        <v>258</v>
      </c>
      <c r="B91" s="73">
        <f>B83+B84-B87</f>
        <v>0</v>
      </c>
      <c r="C91" s="73">
        <f>SUM(C83+C84)</f>
        <v>189570.88</v>
      </c>
      <c r="D91" s="73">
        <f>D83+D84-D87</f>
        <v>0</v>
      </c>
      <c r="E91" s="74">
        <f>E83+E84-E87</f>
        <v>189570.88</v>
      </c>
    </row>
    <row r="92" spans="1:5" ht="15.75" thickBot="1" x14ac:dyDescent="0.25">
      <c r="A92" s="75" t="s">
        <v>259</v>
      </c>
      <c r="B92" s="55"/>
      <c r="C92" s="55"/>
      <c r="D92" s="55"/>
      <c r="E92" s="76"/>
    </row>
    <row r="93" spans="1:5" ht="30" x14ac:dyDescent="0.2">
      <c r="A93" s="62" t="s">
        <v>260</v>
      </c>
      <c r="B93" s="63"/>
      <c r="C93" s="63"/>
      <c r="D93" s="63"/>
      <c r="E93" s="64">
        <f>B93+C93+D93</f>
        <v>0</v>
      </c>
    </row>
    <row r="94" spans="1:5" x14ac:dyDescent="0.2">
      <c r="A94" s="65" t="s">
        <v>239</v>
      </c>
      <c r="B94" s="66">
        <f>SUM(B95:B95)</f>
        <v>0</v>
      </c>
      <c r="C94" s="66">
        <f>SUM(C95:C95)</f>
        <v>0</v>
      </c>
      <c r="D94" s="66">
        <f>SUM(D95:D95)</f>
        <v>0</v>
      </c>
      <c r="E94" s="67">
        <f>SUM(E95:E95)</f>
        <v>0</v>
      </c>
    </row>
    <row r="95" spans="1:5" x14ac:dyDescent="0.2">
      <c r="A95" s="68" t="s">
        <v>96</v>
      </c>
      <c r="B95" s="69"/>
      <c r="C95" s="69"/>
      <c r="D95" s="69"/>
      <c r="E95" s="70">
        <f>B95+C95+D95</f>
        <v>0</v>
      </c>
    </row>
    <row r="96" spans="1:5" x14ac:dyDescent="0.2">
      <c r="A96" s="65" t="s">
        <v>240</v>
      </c>
      <c r="B96" s="66">
        <f>SUM(B97:B99)</f>
        <v>0</v>
      </c>
      <c r="C96" s="66">
        <f>SUM(C97:C99)</f>
        <v>0</v>
      </c>
      <c r="D96" s="66">
        <f>SUM(D97:D99)</f>
        <v>0</v>
      </c>
      <c r="E96" s="67">
        <f>SUM(E97:E99)</f>
        <v>0</v>
      </c>
    </row>
    <row r="97" spans="1:5" x14ac:dyDescent="0.2">
      <c r="A97" s="68" t="s">
        <v>261</v>
      </c>
      <c r="B97" s="69"/>
      <c r="C97" s="69"/>
      <c r="D97" s="69"/>
      <c r="E97" s="70">
        <f>B97+C97+D97</f>
        <v>0</v>
      </c>
    </row>
    <row r="98" spans="1:5" x14ac:dyDescent="0.2">
      <c r="A98" s="68" t="s">
        <v>262</v>
      </c>
      <c r="B98" s="69"/>
      <c r="C98" s="69"/>
      <c r="D98" s="69"/>
      <c r="E98" s="70">
        <f>B98+C98+D98</f>
        <v>0</v>
      </c>
    </row>
    <row r="99" spans="1:5" x14ac:dyDescent="0.2">
      <c r="A99" s="77" t="s">
        <v>263</v>
      </c>
      <c r="B99" s="69"/>
      <c r="C99" s="69"/>
      <c r="D99" s="69"/>
      <c r="E99" s="70">
        <f>B99+C99+D99</f>
        <v>0</v>
      </c>
    </row>
    <row r="100" spans="1:5" ht="24.75" customHeight="1" thickBot="1" x14ac:dyDescent="0.25">
      <c r="A100" s="72" t="s">
        <v>264</v>
      </c>
      <c r="B100" s="73">
        <f>B93+B94-B96</f>
        <v>0</v>
      </c>
      <c r="C100" s="73">
        <f>C93+C94-C96</f>
        <v>0</v>
      </c>
      <c r="D100" s="73">
        <f>D93+D94-D96</f>
        <v>0</v>
      </c>
      <c r="E100" s="74">
        <f>E93+E94-E96</f>
        <v>0</v>
      </c>
    </row>
    <row r="108" spans="1:5" ht="48" customHeight="1" x14ac:dyDescent="0.25">
      <c r="A108" s="642" t="s">
        <v>265</v>
      </c>
      <c r="B108" s="670"/>
      <c r="C108" s="670"/>
    </row>
    <row r="109" spans="1:5" x14ac:dyDescent="0.25">
      <c r="A109" s="673"/>
      <c r="B109" s="674"/>
      <c r="C109" s="674"/>
    </row>
    <row r="110" spans="1:5" ht="30" x14ac:dyDescent="0.25">
      <c r="A110" s="78" t="s">
        <v>266</v>
      </c>
      <c r="B110" s="78" t="s">
        <v>122</v>
      </c>
      <c r="C110" s="78" t="s">
        <v>267</v>
      </c>
    </row>
    <row r="111" spans="1:5" x14ac:dyDescent="0.25">
      <c r="A111" s="79" t="s">
        <v>268</v>
      </c>
      <c r="B111" s="30">
        <v>0</v>
      </c>
      <c r="C111" s="30">
        <v>0</v>
      </c>
    </row>
    <row r="112" spans="1:5" x14ac:dyDescent="0.25">
      <c r="A112" s="80" t="s">
        <v>269</v>
      </c>
      <c r="B112" s="80"/>
      <c r="C112" s="80"/>
    </row>
    <row r="113" spans="1:9" x14ac:dyDescent="0.25">
      <c r="A113" s="81" t="s">
        <v>270</v>
      </c>
      <c r="B113" s="82">
        <v>0</v>
      </c>
      <c r="C113" s="83">
        <v>0</v>
      </c>
    </row>
    <row r="116" spans="1:9" x14ac:dyDescent="0.25">
      <c r="A116" s="642" t="s">
        <v>271</v>
      </c>
      <c r="B116" s="670"/>
      <c r="C116" s="670"/>
      <c r="D116" s="675"/>
      <c r="E116" s="675"/>
      <c r="F116" s="675"/>
      <c r="G116" s="675"/>
    </row>
    <row r="117" spans="1:9" ht="15.75" thickBot="1" x14ac:dyDescent="0.3">
      <c r="A117" s="664"/>
      <c r="B117" s="642"/>
      <c r="C117" s="642"/>
    </row>
    <row r="118" spans="1:9" ht="13.5" customHeight="1" x14ac:dyDescent="0.25">
      <c r="A118" s="665"/>
      <c r="B118" s="588" t="s">
        <v>272</v>
      </c>
      <c r="C118" s="589"/>
      <c r="D118" s="589"/>
      <c r="E118" s="589"/>
      <c r="F118" s="590"/>
      <c r="G118" s="667" t="s">
        <v>273</v>
      </c>
      <c r="H118" s="668"/>
      <c r="I118" s="669"/>
    </row>
    <row r="119" spans="1:9" ht="45" x14ac:dyDescent="0.25">
      <c r="A119" s="666"/>
      <c r="B119" s="84" t="s">
        <v>274</v>
      </c>
      <c r="C119" s="85" t="s">
        <v>275</v>
      </c>
      <c r="D119" s="85" t="s">
        <v>276</v>
      </c>
      <c r="E119" s="85" t="s">
        <v>277</v>
      </c>
      <c r="F119" s="86" t="s">
        <v>278</v>
      </c>
      <c r="G119" s="87" t="s">
        <v>279</v>
      </c>
      <c r="H119" s="88" t="s">
        <v>280</v>
      </c>
      <c r="I119" s="89" t="s">
        <v>281</v>
      </c>
    </row>
    <row r="120" spans="1:9" x14ac:dyDescent="0.25">
      <c r="A120" s="90" t="s">
        <v>122</v>
      </c>
      <c r="B120" s="91">
        <v>0</v>
      </c>
      <c r="C120" s="37">
        <v>415836</v>
      </c>
      <c r="D120" s="37">
        <v>0</v>
      </c>
      <c r="E120" s="92">
        <v>0</v>
      </c>
      <c r="F120" s="93">
        <v>0</v>
      </c>
      <c r="G120" s="94">
        <v>0</v>
      </c>
      <c r="H120" s="37">
        <v>0</v>
      </c>
      <c r="I120" s="95">
        <v>0</v>
      </c>
    </row>
    <row r="121" spans="1:9" ht="60" x14ac:dyDescent="0.25">
      <c r="A121" s="96" t="s">
        <v>282</v>
      </c>
      <c r="B121" s="97">
        <v>0</v>
      </c>
      <c r="C121" s="98">
        <v>0</v>
      </c>
      <c r="D121" s="98">
        <v>0</v>
      </c>
      <c r="E121" s="92">
        <v>0</v>
      </c>
      <c r="F121" s="93">
        <v>0</v>
      </c>
      <c r="G121" s="94">
        <v>0</v>
      </c>
      <c r="H121" s="98">
        <v>0</v>
      </c>
      <c r="I121" s="99">
        <v>0</v>
      </c>
    </row>
    <row r="122" spans="1:9" ht="75.75" thickBot="1" x14ac:dyDescent="0.3">
      <c r="A122" s="100" t="s">
        <v>283</v>
      </c>
      <c r="B122" s="101">
        <v>0</v>
      </c>
      <c r="C122" s="102">
        <v>0</v>
      </c>
      <c r="D122" s="102">
        <v>0</v>
      </c>
      <c r="E122" s="92">
        <v>0</v>
      </c>
      <c r="F122" s="93">
        <v>0</v>
      </c>
      <c r="G122" s="94">
        <v>0</v>
      </c>
      <c r="H122" s="102">
        <v>0</v>
      </c>
      <c r="I122" s="103">
        <v>0</v>
      </c>
    </row>
    <row r="123" spans="1:9" ht="15.75" thickBot="1" x14ac:dyDescent="0.3">
      <c r="A123" s="104" t="s">
        <v>267</v>
      </c>
      <c r="B123" s="105">
        <f t="shared" ref="B123:I123" si="9">B120+B121-B122</f>
        <v>0</v>
      </c>
      <c r="C123" s="106">
        <f t="shared" si="9"/>
        <v>415836</v>
      </c>
      <c r="D123" s="106">
        <f t="shared" si="9"/>
        <v>0</v>
      </c>
      <c r="E123" s="107">
        <f t="shared" si="9"/>
        <v>0</v>
      </c>
      <c r="F123" s="108">
        <f t="shared" si="9"/>
        <v>0</v>
      </c>
      <c r="G123" s="109">
        <f t="shared" si="9"/>
        <v>0</v>
      </c>
      <c r="H123" s="110">
        <f t="shared" si="9"/>
        <v>0</v>
      </c>
      <c r="I123" s="111">
        <f t="shared" si="9"/>
        <v>0</v>
      </c>
    </row>
    <row r="126" spans="1:9" x14ac:dyDescent="0.25">
      <c r="A126" s="642" t="s">
        <v>284</v>
      </c>
      <c r="B126" s="670"/>
      <c r="C126" s="670"/>
    </row>
    <row r="127" spans="1:9" ht="15.75" thickBot="1" x14ac:dyDescent="0.3">
      <c r="A127" s="664"/>
      <c r="B127" s="642"/>
      <c r="C127" s="642"/>
    </row>
    <row r="128" spans="1:9" ht="30" x14ac:dyDescent="0.25">
      <c r="A128" s="112" t="s">
        <v>266</v>
      </c>
      <c r="B128" s="113" t="s">
        <v>122</v>
      </c>
      <c r="C128" s="114" t="s">
        <v>267</v>
      </c>
    </row>
    <row r="129" spans="1:4" ht="45.75" thickBot="1" x14ac:dyDescent="0.3">
      <c r="A129" s="115" t="s">
        <v>285</v>
      </c>
      <c r="B129" s="116">
        <v>3055583.81</v>
      </c>
      <c r="C129" s="117">
        <v>2962230.98</v>
      </c>
    </row>
    <row r="133" spans="1:4" ht="50.25" customHeight="1" x14ac:dyDescent="0.25">
      <c r="A133" s="642" t="s">
        <v>286</v>
      </c>
      <c r="B133" s="670"/>
      <c r="C133" s="670"/>
      <c r="D133" s="675"/>
    </row>
    <row r="134" spans="1:4" ht="15.75" thickBot="1" x14ac:dyDescent="0.3">
      <c r="A134" s="664"/>
      <c r="B134" s="642"/>
      <c r="C134" s="642"/>
    </row>
    <row r="135" spans="1:4" ht="30" x14ac:dyDescent="0.25">
      <c r="A135" s="682" t="s">
        <v>247</v>
      </c>
      <c r="B135" s="683"/>
      <c r="C135" s="113" t="s">
        <v>122</v>
      </c>
      <c r="D135" s="114" t="s">
        <v>267</v>
      </c>
    </row>
    <row r="136" spans="1:4" ht="66" customHeight="1" x14ac:dyDescent="0.25">
      <c r="A136" s="684" t="s">
        <v>287</v>
      </c>
      <c r="B136" s="685"/>
      <c r="C136" s="30">
        <f>C138+SUM(C139:C142)</f>
        <v>0</v>
      </c>
      <c r="D136" s="31">
        <f>D138+SUM(D139:D142)</f>
        <v>0</v>
      </c>
    </row>
    <row r="137" spans="1:4" x14ac:dyDescent="0.25">
      <c r="A137" s="686" t="s">
        <v>269</v>
      </c>
      <c r="B137" s="687"/>
      <c r="C137" s="34">
        <v>0</v>
      </c>
      <c r="D137" s="118">
        <v>0</v>
      </c>
    </row>
    <row r="138" spans="1:4" x14ac:dyDescent="0.25">
      <c r="A138" s="688" t="s">
        <v>219</v>
      </c>
      <c r="B138" s="689"/>
      <c r="C138" s="82">
        <v>0</v>
      </c>
      <c r="D138" s="119">
        <v>0</v>
      </c>
    </row>
    <row r="139" spans="1:4" x14ac:dyDescent="0.25">
      <c r="A139" s="676" t="s">
        <v>221</v>
      </c>
      <c r="B139" s="677"/>
      <c r="C139" s="30">
        <v>0</v>
      </c>
      <c r="D139" s="31">
        <v>0</v>
      </c>
    </row>
    <row r="140" spans="1:4" x14ac:dyDescent="0.25">
      <c r="A140" s="676" t="s">
        <v>222</v>
      </c>
      <c r="B140" s="677"/>
      <c r="C140" s="30">
        <v>0</v>
      </c>
      <c r="D140" s="31">
        <v>0</v>
      </c>
    </row>
    <row r="141" spans="1:4" x14ac:dyDescent="0.25">
      <c r="A141" s="676" t="s">
        <v>223</v>
      </c>
      <c r="B141" s="677"/>
      <c r="C141" s="30">
        <v>0</v>
      </c>
      <c r="D141" s="31">
        <v>0</v>
      </c>
    </row>
    <row r="142" spans="1:4" x14ac:dyDescent="0.25">
      <c r="A142" s="676" t="s">
        <v>224</v>
      </c>
      <c r="B142" s="677"/>
      <c r="C142" s="30">
        <v>0</v>
      </c>
      <c r="D142" s="31">
        <v>0</v>
      </c>
    </row>
    <row r="160" spans="1:9" x14ac:dyDescent="0.2">
      <c r="A160" s="678" t="s">
        <v>288</v>
      </c>
      <c r="B160" s="679"/>
      <c r="C160" s="679"/>
      <c r="D160" s="679"/>
      <c r="E160" s="679"/>
      <c r="F160" s="679"/>
      <c r="G160" s="679"/>
      <c r="H160" s="679"/>
      <c r="I160" s="679"/>
    </row>
    <row r="161" spans="1:9" ht="15.75" thickBot="1" x14ac:dyDescent="0.25">
      <c r="B161" s="120"/>
      <c r="C161" s="120"/>
      <c r="D161" s="120"/>
      <c r="E161" s="120" t="s">
        <v>289</v>
      </c>
      <c r="F161" s="121"/>
      <c r="G161" s="121"/>
      <c r="H161" s="121"/>
      <c r="I161" s="121"/>
    </row>
    <row r="162" spans="1:9" ht="89.25" customHeight="1" thickBot="1" x14ac:dyDescent="0.25">
      <c r="A162" s="680" t="s">
        <v>290</v>
      </c>
      <c r="B162" s="681"/>
      <c r="C162" s="122" t="s">
        <v>291</v>
      </c>
      <c r="D162" s="123" t="s">
        <v>292</v>
      </c>
      <c r="E162" s="122" t="s">
        <v>293</v>
      </c>
      <c r="F162" s="124" t="s">
        <v>294</v>
      </c>
      <c r="G162" s="122" t="s">
        <v>295</v>
      </c>
      <c r="H162" s="122" t="s">
        <v>296</v>
      </c>
      <c r="I162" s="125" t="s">
        <v>297</v>
      </c>
    </row>
    <row r="163" spans="1:9" ht="30" x14ac:dyDescent="0.2">
      <c r="A163" s="126"/>
      <c r="B163" s="127" t="s">
        <v>122</v>
      </c>
      <c r="C163" s="128">
        <v>0</v>
      </c>
      <c r="D163" s="129">
        <v>0</v>
      </c>
      <c r="E163" s="128">
        <v>0</v>
      </c>
      <c r="F163" s="129">
        <v>0</v>
      </c>
      <c r="G163" s="128">
        <v>0</v>
      </c>
      <c r="H163" s="128">
        <v>0</v>
      </c>
      <c r="I163" s="130">
        <v>0</v>
      </c>
    </row>
    <row r="164" spans="1:9" x14ac:dyDescent="0.2">
      <c r="A164" s="131"/>
      <c r="B164" s="132" t="s">
        <v>298</v>
      </c>
      <c r="C164" s="133"/>
      <c r="D164" s="134"/>
      <c r="E164" s="133"/>
      <c r="F164" s="134"/>
      <c r="G164" s="133"/>
      <c r="H164" s="133"/>
      <c r="I164" s="135"/>
    </row>
    <row r="165" spans="1:9" x14ac:dyDescent="0.2">
      <c r="A165" s="94" t="s">
        <v>22</v>
      </c>
      <c r="B165" s="136"/>
      <c r="C165" s="137"/>
      <c r="D165" s="138"/>
      <c r="E165" s="139"/>
      <c r="F165" s="138"/>
      <c r="G165" s="139"/>
      <c r="H165" s="139"/>
      <c r="I165" s="93"/>
    </row>
    <row r="166" spans="1:9" x14ac:dyDescent="0.2">
      <c r="A166" s="94" t="s">
        <v>23</v>
      </c>
      <c r="B166" s="136"/>
      <c r="C166" s="137"/>
      <c r="D166" s="138"/>
      <c r="E166" s="139"/>
      <c r="F166" s="138"/>
      <c r="G166" s="139"/>
      <c r="H166" s="139"/>
      <c r="I166" s="93"/>
    </row>
    <row r="167" spans="1:9" ht="15.75" thickBot="1" x14ac:dyDescent="0.25">
      <c r="A167" s="140" t="s">
        <v>299</v>
      </c>
      <c r="B167" s="141"/>
      <c r="C167" s="142"/>
      <c r="D167" s="143"/>
      <c r="E167" s="144"/>
      <c r="F167" s="143"/>
      <c r="G167" s="144"/>
      <c r="H167" s="144"/>
      <c r="I167" s="145"/>
    </row>
    <row r="168" spans="1:9" ht="15.75" thickBot="1" x14ac:dyDescent="0.25">
      <c r="A168" s="146"/>
      <c r="B168" s="147" t="s">
        <v>300</v>
      </c>
      <c r="C168" s="9">
        <v>0</v>
      </c>
      <c r="D168" s="9">
        <v>0</v>
      </c>
      <c r="E168" s="9">
        <f>SUM(E165:E167)</f>
        <v>0</v>
      </c>
      <c r="F168" s="9">
        <f>SUM(F165:F167)</f>
        <v>0</v>
      </c>
      <c r="G168" s="9">
        <f>SUM(G165:G167)</f>
        <v>0</v>
      </c>
      <c r="H168" s="9">
        <v>0</v>
      </c>
      <c r="I168" s="9">
        <v>0</v>
      </c>
    </row>
    <row r="169" spans="1:9" ht="87.75" customHeight="1" thickBot="1" x14ac:dyDescent="0.25">
      <c r="A169" s="582" t="s">
        <v>290</v>
      </c>
      <c r="B169" s="583"/>
      <c r="C169" s="122" t="s">
        <v>291</v>
      </c>
      <c r="D169" s="123" t="s">
        <v>292</v>
      </c>
      <c r="E169" s="122" t="s">
        <v>293</v>
      </c>
      <c r="F169" s="124" t="s">
        <v>294</v>
      </c>
      <c r="G169" s="122" t="s">
        <v>295</v>
      </c>
      <c r="H169" s="122" t="s">
        <v>296</v>
      </c>
      <c r="I169" s="125" t="s">
        <v>297</v>
      </c>
    </row>
    <row r="170" spans="1:9" ht="30.75" thickBot="1" x14ac:dyDescent="0.25">
      <c r="A170" s="148"/>
      <c r="B170" s="149" t="s">
        <v>267</v>
      </c>
      <c r="C170" s="150">
        <v>0</v>
      </c>
      <c r="D170" s="151">
        <v>0</v>
      </c>
      <c r="E170" s="150">
        <v>0</v>
      </c>
      <c r="F170" s="151">
        <v>0</v>
      </c>
      <c r="G170" s="150">
        <v>0</v>
      </c>
      <c r="H170" s="150">
        <v>0</v>
      </c>
      <c r="I170" s="152">
        <v>0</v>
      </c>
    </row>
    <row r="171" spans="1:9" x14ac:dyDescent="0.2">
      <c r="A171" s="131"/>
      <c r="B171" s="132" t="s">
        <v>298</v>
      </c>
      <c r="C171" s="133"/>
      <c r="D171" s="134"/>
      <c r="E171" s="133"/>
      <c r="F171" s="134"/>
      <c r="G171" s="133"/>
      <c r="H171" s="133"/>
      <c r="I171" s="135"/>
    </row>
    <row r="172" spans="1:9" x14ac:dyDescent="0.2">
      <c r="A172" s="94" t="s">
        <v>22</v>
      </c>
      <c r="B172" s="136"/>
      <c r="C172" s="137"/>
      <c r="D172" s="138"/>
      <c r="E172" s="139"/>
      <c r="F172" s="138"/>
      <c r="G172" s="139"/>
      <c r="H172" s="139"/>
      <c r="I172" s="93"/>
    </row>
    <row r="173" spans="1:9" x14ac:dyDescent="0.2">
      <c r="A173" s="94" t="s">
        <v>23</v>
      </c>
      <c r="B173" s="136"/>
      <c r="C173" s="137"/>
      <c r="D173" s="138"/>
      <c r="E173" s="139"/>
      <c r="F173" s="138"/>
      <c r="G173" s="139"/>
      <c r="H173" s="139"/>
      <c r="I173" s="93"/>
    </row>
    <row r="174" spans="1:9" ht="15.75" thickBot="1" x14ac:dyDescent="0.25">
      <c r="A174" s="140" t="s">
        <v>299</v>
      </c>
      <c r="B174" s="141"/>
      <c r="C174" s="142"/>
      <c r="D174" s="143"/>
      <c r="E174" s="144"/>
      <c r="F174" s="143"/>
      <c r="G174" s="144"/>
      <c r="H174" s="144"/>
      <c r="I174" s="145"/>
    </row>
    <row r="175" spans="1:9" ht="15.75" thickBot="1" x14ac:dyDescent="0.25">
      <c r="A175" s="153"/>
      <c r="B175" s="147" t="s">
        <v>300</v>
      </c>
      <c r="C175" s="9">
        <v>0</v>
      </c>
      <c r="D175" s="154">
        <v>0</v>
      </c>
      <c r="E175" s="9">
        <f>SUM(E172:E174)</f>
        <v>0</v>
      </c>
      <c r="F175" s="9">
        <f>SUM(F172:F174)</f>
        <v>0</v>
      </c>
      <c r="G175" s="9">
        <f>SUM(G172:G174)</f>
        <v>0</v>
      </c>
      <c r="H175" s="9">
        <v>0</v>
      </c>
      <c r="I175" s="155">
        <v>0</v>
      </c>
    </row>
    <row r="178" spans="1:9" x14ac:dyDescent="0.2">
      <c r="A178" s="700" t="s">
        <v>301</v>
      </c>
      <c r="B178" s="701"/>
      <c r="C178" s="701"/>
      <c r="D178" s="701"/>
      <c r="E178" s="701"/>
      <c r="F178" s="701"/>
      <c r="G178" s="701"/>
      <c r="H178" s="701"/>
      <c r="I178" s="701"/>
    </row>
    <row r="179" spans="1:9" ht="15.75" thickBot="1" x14ac:dyDescent="0.25">
      <c r="A179" s="156"/>
      <c r="B179" s="156"/>
      <c r="C179" s="156"/>
      <c r="D179" s="156"/>
      <c r="E179" s="156"/>
      <c r="F179" s="156"/>
      <c r="G179" s="156"/>
      <c r="H179" s="156"/>
      <c r="I179" s="156"/>
    </row>
    <row r="180" spans="1:9" ht="15.75" thickBot="1" x14ac:dyDescent="0.25">
      <c r="A180" s="702" t="s">
        <v>302</v>
      </c>
      <c r="B180" s="703"/>
      <c r="C180" s="703"/>
      <c r="D180" s="704"/>
      <c r="E180" s="708" t="s">
        <v>122</v>
      </c>
      <c r="F180" s="710" t="s">
        <v>303</v>
      </c>
      <c r="G180" s="711"/>
      <c r="H180" s="712"/>
      <c r="I180" s="157" t="s">
        <v>267</v>
      </c>
    </row>
    <row r="181" spans="1:9" ht="30.75" thickBot="1" x14ac:dyDescent="0.25">
      <c r="A181" s="705"/>
      <c r="B181" s="706"/>
      <c r="C181" s="706"/>
      <c r="D181" s="707"/>
      <c r="E181" s="709"/>
      <c r="F181" s="158" t="s">
        <v>239</v>
      </c>
      <c r="G181" s="159" t="s">
        <v>304</v>
      </c>
      <c r="H181" s="158" t="s">
        <v>305</v>
      </c>
      <c r="I181" s="587"/>
    </row>
    <row r="182" spans="1:9" x14ac:dyDescent="0.2">
      <c r="A182" s="160">
        <v>1</v>
      </c>
      <c r="B182" s="690" t="s">
        <v>276</v>
      </c>
      <c r="C182" s="691"/>
      <c r="D182" s="692"/>
      <c r="E182" s="161">
        <v>0</v>
      </c>
      <c r="F182" s="162">
        <v>0</v>
      </c>
      <c r="G182" s="162">
        <v>0</v>
      </c>
      <c r="H182" s="162">
        <v>0</v>
      </c>
      <c r="I182" s="163">
        <f>E182+F182-G182-H182</f>
        <v>0</v>
      </c>
    </row>
    <row r="183" spans="1:9" x14ac:dyDescent="0.2">
      <c r="A183" s="164"/>
      <c r="B183" s="693" t="s">
        <v>306</v>
      </c>
      <c r="C183" s="694"/>
      <c r="D183" s="695"/>
      <c r="E183" s="165">
        <v>0</v>
      </c>
      <c r="F183" s="166">
        <v>0</v>
      </c>
      <c r="G183" s="166">
        <v>0</v>
      </c>
      <c r="H183" s="166">
        <v>0</v>
      </c>
      <c r="I183" s="167">
        <f>E183+F183-G183-H183</f>
        <v>0</v>
      </c>
    </row>
    <row r="184" spans="1:9" x14ac:dyDescent="0.2">
      <c r="A184" s="168" t="s">
        <v>307</v>
      </c>
      <c r="B184" s="696" t="s">
        <v>308</v>
      </c>
      <c r="C184" s="697"/>
      <c r="D184" s="698"/>
      <c r="E184" s="169">
        <v>32368537.199999999</v>
      </c>
      <c r="F184" s="170">
        <v>31235288.370000001</v>
      </c>
      <c r="G184" s="170">
        <v>0</v>
      </c>
      <c r="H184" s="170">
        <v>32368537.199999999</v>
      </c>
      <c r="I184" s="171">
        <f>E184+F184-G184-H184</f>
        <v>31235288.370000001</v>
      </c>
    </row>
    <row r="185" spans="1:9" x14ac:dyDescent="0.2">
      <c r="A185" s="168"/>
      <c r="B185" s="693" t="s">
        <v>306</v>
      </c>
      <c r="C185" s="694"/>
      <c r="D185" s="695"/>
      <c r="E185" s="172">
        <v>0</v>
      </c>
      <c r="F185" s="170">
        <v>0</v>
      </c>
      <c r="G185" s="170">
        <v>0</v>
      </c>
      <c r="H185" s="170">
        <v>0</v>
      </c>
      <c r="I185" s="170">
        <f>E185+F185-G185-H185</f>
        <v>0</v>
      </c>
    </row>
    <row r="186" spans="1:9" ht="15.75" thickBot="1" x14ac:dyDescent="0.25">
      <c r="A186" s="173" t="s">
        <v>309</v>
      </c>
      <c r="B186" s="696" t="s">
        <v>310</v>
      </c>
      <c r="C186" s="697"/>
      <c r="D186" s="698"/>
      <c r="E186" s="169">
        <v>62308418.270000003</v>
      </c>
      <c r="F186" s="170">
        <v>66362181.710000001</v>
      </c>
      <c r="G186" s="170">
        <v>0</v>
      </c>
      <c r="H186" s="170">
        <v>62308418.270000003</v>
      </c>
      <c r="I186" s="166">
        <f>E186+F186-G186-H186</f>
        <v>66362181.710000001</v>
      </c>
    </row>
    <row r="187" spans="1:9" ht="15.75" thickBot="1" x14ac:dyDescent="0.25">
      <c r="A187" s="584" t="s">
        <v>311</v>
      </c>
      <c r="B187" s="585"/>
      <c r="C187" s="585"/>
      <c r="D187" s="586"/>
      <c r="E187" s="174">
        <f>E182+E184+E186</f>
        <v>94676955.469999999</v>
      </c>
      <c r="F187" s="174">
        <f>F182+F184+F186</f>
        <v>97597470.079999998</v>
      </c>
      <c r="G187" s="174">
        <f>G182+G184+G186</f>
        <v>0</v>
      </c>
      <c r="H187" s="174">
        <f>H182+H184+H186</f>
        <v>94676955.469999999</v>
      </c>
      <c r="I187" s="175">
        <f>I182+I184+I186</f>
        <v>97597470.079999998</v>
      </c>
    </row>
    <row r="188" spans="1:9" x14ac:dyDescent="0.25">
      <c r="A188" s="15"/>
      <c r="B188" s="15"/>
      <c r="C188" s="15"/>
      <c r="D188" s="15"/>
      <c r="E188" s="15"/>
      <c r="F188" s="15"/>
      <c r="G188" s="15"/>
      <c r="H188" s="15"/>
      <c r="I188" s="15"/>
    </row>
    <row r="189" spans="1:9" x14ac:dyDescent="0.25">
      <c r="A189" s="176" t="s">
        <v>621</v>
      </c>
      <c r="B189" s="15"/>
      <c r="C189" s="15"/>
      <c r="D189" s="15"/>
      <c r="E189" s="15"/>
      <c r="F189" s="15"/>
      <c r="G189" s="15"/>
      <c r="H189" s="15"/>
      <c r="I189" s="15"/>
    </row>
    <row r="190" spans="1:9" x14ac:dyDescent="0.25">
      <c r="A190" s="176" t="s">
        <v>622</v>
      </c>
      <c r="B190" s="15"/>
      <c r="C190" s="15"/>
      <c r="D190" s="15"/>
      <c r="E190" s="15"/>
      <c r="F190" s="15"/>
      <c r="G190" s="15"/>
      <c r="H190" s="15"/>
      <c r="I190" s="15"/>
    </row>
    <row r="192" spans="1:9" x14ac:dyDescent="0.2">
      <c r="A192" s="719" t="s">
        <v>312</v>
      </c>
      <c r="B192" s="719"/>
      <c r="C192" s="719"/>
      <c r="D192" s="719"/>
      <c r="E192" s="719"/>
      <c r="F192" s="719"/>
      <c r="G192" s="719"/>
    </row>
    <row r="193" spans="1:7" ht="15.75" thickBot="1" x14ac:dyDescent="0.25">
      <c r="A193" s="177"/>
      <c r="B193" s="156"/>
      <c r="C193" s="156"/>
      <c r="D193" s="156"/>
      <c r="E193" s="156"/>
      <c r="F193" s="156"/>
      <c r="G193" s="156"/>
    </row>
    <row r="194" spans="1:7" ht="30.75" thickBot="1" x14ac:dyDescent="0.25">
      <c r="A194" s="720" t="s">
        <v>313</v>
      </c>
      <c r="B194" s="721"/>
      <c r="C194" s="178" t="s">
        <v>314</v>
      </c>
      <c r="D194" s="179" t="s">
        <v>315</v>
      </c>
      <c r="E194" s="180" t="s">
        <v>316</v>
      </c>
      <c r="F194" s="179" t="s">
        <v>317</v>
      </c>
      <c r="G194" s="157" t="s">
        <v>318</v>
      </c>
    </row>
    <row r="195" spans="1:7" ht="26.25" customHeight="1" thickBot="1" x14ac:dyDescent="0.25">
      <c r="A195" s="722" t="s">
        <v>319</v>
      </c>
      <c r="B195" s="718"/>
      <c r="C195" s="181">
        <v>0</v>
      </c>
      <c r="D195" s="181">
        <v>0</v>
      </c>
      <c r="E195" s="181">
        <v>0</v>
      </c>
      <c r="F195" s="181">
        <v>0</v>
      </c>
      <c r="G195" s="182">
        <f>C195+D195-E195-F195</f>
        <v>0</v>
      </c>
    </row>
    <row r="196" spans="1:7" ht="25.5" customHeight="1" thickBot="1" x14ac:dyDescent="0.25">
      <c r="A196" s="713" t="s">
        <v>320</v>
      </c>
      <c r="B196" s="714"/>
      <c r="C196" s="181">
        <v>0</v>
      </c>
      <c r="D196" s="181">
        <v>0</v>
      </c>
      <c r="E196" s="181">
        <v>0</v>
      </c>
      <c r="F196" s="181">
        <v>0</v>
      </c>
      <c r="G196" s="183">
        <f t="shared" ref="G196:G202" si="10">C196+D196-E196-F196</f>
        <v>0</v>
      </c>
    </row>
    <row r="197" spans="1:7" ht="15.75" thickBot="1" x14ac:dyDescent="0.25">
      <c r="A197" s="713" t="s">
        <v>321</v>
      </c>
      <c r="B197" s="714"/>
      <c r="C197" s="181">
        <v>0</v>
      </c>
      <c r="D197" s="181">
        <v>0</v>
      </c>
      <c r="E197" s="181">
        <v>0</v>
      </c>
      <c r="F197" s="181">
        <v>0</v>
      </c>
      <c r="G197" s="183">
        <f t="shared" si="10"/>
        <v>0</v>
      </c>
    </row>
    <row r="198" spans="1:7" ht="15.75" thickBot="1" x14ac:dyDescent="0.25">
      <c r="A198" s="713" t="s">
        <v>322</v>
      </c>
      <c r="B198" s="714"/>
      <c r="C198" s="181">
        <v>0</v>
      </c>
      <c r="D198" s="181">
        <v>0</v>
      </c>
      <c r="E198" s="181">
        <v>0</v>
      </c>
      <c r="F198" s="181">
        <v>0</v>
      </c>
      <c r="G198" s="183">
        <f t="shared" si="10"/>
        <v>0</v>
      </c>
    </row>
    <row r="199" spans="1:7" ht="38.25" customHeight="1" thickBot="1" x14ac:dyDescent="0.25">
      <c r="A199" s="713" t="s">
        <v>623</v>
      </c>
      <c r="B199" s="714"/>
      <c r="C199" s="184">
        <v>0</v>
      </c>
      <c r="D199" s="184">
        <v>0</v>
      </c>
      <c r="E199" s="184">
        <v>0</v>
      </c>
      <c r="F199" s="184">
        <v>0</v>
      </c>
      <c r="G199" s="185">
        <f t="shared" si="10"/>
        <v>0</v>
      </c>
    </row>
    <row r="200" spans="1:7" ht="25.5" customHeight="1" x14ac:dyDescent="0.2">
      <c r="A200" s="713" t="s">
        <v>323</v>
      </c>
      <c r="B200" s="714"/>
      <c r="C200" s="184">
        <v>5979780</v>
      </c>
      <c r="D200" s="184">
        <v>0</v>
      </c>
      <c r="E200" s="184">
        <v>0</v>
      </c>
      <c r="F200" s="184">
        <v>0</v>
      </c>
      <c r="G200" s="185">
        <f t="shared" si="10"/>
        <v>5979780</v>
      </c>
    </row>
    <row r="201" spans="1:7" ht="15.75" thickBot="1" x14ac:dyDescent="0.25">
      <c r="A201" s="713" t="s">
        <v>324</v>
      </c>
      <c r="B201" s="714"/>
      <c r="C201" s="186">
        <v>0</v>
      </c>
      <c r="D201" s="186">
        <v>0</v>
      </c>
      <c r="E201" s="186">
        <v>0</v>
      </c>
      <c r="F201" s="186">
        <v>0</v>
      </c>
      <c r="G201" s="185">
        <f t="shared" si="10"/>
        <v>0</v>
      </c>
    </row>
    <row r="202" spans="1:7" ht="24.75" customHeight="1" thickBot="1" x14ac:dyDescent="0.25">
      <c r="A202" s="713" t="s">
        <v>624</v>
      </c>
      <c r="B202" s="714"/>
      <c r="C202" s="184">
        <v>0</v>
      </c>
      <c r="D202" s="184">
        <v>0</v>
      </c>
      <c r="E202" s="184">
        <v>0</v>
      </c>
      <c r="F202" s="184">
        <v>0</v>
      </c>
      <c r="G202" s="185">
        <f t="shared" si="10"/>
        <v>0</v>
      </c>
    </row>
    <row r="203" spans="1:7" ht="27.75" customHeight="1" thickBot="1" x14ac:dyDescent="0.25">
      <c r="A203" s="715" t="s">
        <v>325</v>
      </c>
      <c r="B203" s="716"/>
      <c r="C203" s="187">
        <v>891110</v>
      </c>
      <c r="D203" s="184">
        <v>0</v>
      </c>
      <c r="E203" s="184">
        <v>0</v>
      </c>
      <c r="F203" s="184">
        <v>0</v>
      </c>
      <c r="G203" s="188">
        <v>891110</v>
      </c>
    </row>
    <row r="204" spans="1:7" ht="15.75" thickBot="1" x14ac:dyDescent="0.25">
      <c r="A204" s="717" t="s">
        <v>326</v>
      </c>
      <c r="B204" s="718"/>
      <c r="C204" s="189">
        <f>SUM(C205:C224)</f>
        <v>19459239.539999999</v>
      </c>
      <c r="D204" s="189">
        <f>SUM(D205:D224)</f>
        <v>10582536.49</v>
      </c>
      <c r="E204" s="189">
        <f>SUM(E205:E224)</f>
        <v>0</v>
      </c>
      <c r="F204" s="189">
        <f>SUM(F205:F224)</f>
        <v>653877.53</v>
      </c>
      <c r="G204" s="190">
        <f>SUM(G205:G224)</f>
        <v>29387898.5</v>
      </c>
    </row>
    <row r="205" spans="1:7" ht="15.75" thickBot="1" x14ac:dyDescent="0.25">
      <c r="A205" s="724" t="s">
        <v>327</v>
      </c>
      <c r="B205" s="714"/>
      <c r="C205" s="561">
        <v>2456600</v>
      </c>
      <c r="D205" s="561">
        <v>5870250</v>
      </c>
      <c r="E205" s="184">
        <v>0</v>
      </c>
      <c r="F205" s="561">
        <v>39100</v>
      </c>
      <c r="G205" s="185">
        <f t="shared" ref="G205:G224" si="11">C205+D205-E205-F205</f>
        <v>8287750</v>
      </c>
    </row>
    <row r="206" spans="1:7" ht="15.75" thickBot="1" x14ac:dyDescent="0.25">
      <c r="A206" s="724" t="s">
        <v>328</v>
      </c>
      <c r="B206" s="714"/>
      <c r="C206" s="184">
        <v>0</v>
      </c>
      <c r="D206" s="184">
        <v>0</v>
      </c>
      <c r="E206" s="184">
        <v>0</v>
      </c>
      <c r="F206" s="184">
        <v>0</v>
      </c>
      <c r="G206" s="185">
        <f t="shared" si="11"/>
        <v>0</v>
      </c>
    </row>
    <row r="207" spans="1:7" ht="13.5" customHeight="1" thickBot="1" x14ac:dyDescent="0.25">
      <c r="A207" s="724" t="s">
        <v>329</v>
      </c>
      <c r="B207" s="714"/>
      <c r="C207" s="184">
        <v>0</v>
      </c>
      <c r="D207" s="184">
        <v>0</v>
      </c>
      <c r="E207" s="184">
        <v>0</v>
      </c>
      <c r="F207" s="184">
        <v>0</v>
      </c>
      <c r="G207" s="185">
        <f t="shared" si="11"/>
        <v>0</v>
      </c>
    </row>
    <row r="208" spans="1:7" ht="15.75" thickBot="1" x14ac:dyDescent="0.25">
      <c r="A208" s="725" t="s">
        <v>330</v>
      </c>
      <c r="B208" s="714"/>
      <c r="C208" s="184">
        <v>0</v>
      </c>
      <c r="D208" s="184">
        <v>0</v>
      </c>
      <c r="E208" s="184">
        <v>0</v>
      </c>
      <c r="F208" s="184">
        <v>0</v>
      </c>
      <c r="G208" s="185">
        <f t="shared" si="11"/>
        <v>0</v>
      </c>
    </row>
    <row r="209" spans="1:7" ht="15.75" thickBot="1" x14ac:dyDescent="0.25">
      <c r="A209" s="723" t="s">
        <v>331</v>
      </c>
      <c r="B209" s="714"/>
      <c r="C209" s="184">
        <v>0</v>
      </c>
      <c r="D209" s="184">
        <v>0</v>
      </c>
      <c r="E209" s="184">
        <v>0</v>
      </c>
      <c r="F209" s="184">
        <v>0</v>
      </c>
      <c r="G209" s="185">
        <f t="shared" si="11"/>
        <v>0</v>
      </c>
    </row>
    <row r="210" spans="1:7" ht="15.75" thickBot="1" x14ac:dyDescent="0.25">
      <c r="A210" s="723" t="s">
        <v>332</v>
      </c>
      <c r="B210" s="714"/>
      <c r="C210" s="184">
        <v>0</v>
      </c>
      <c r="D210" s="184">
        <v>0</v>
      </c>
      <c r="E210" s="184">
        <v>0</v>
      </c>
      <c r="F210" s="184">
        <v>0</v>
      </c>
      <c r="G210" s="185">
        <f t="shared" si="11"/>
        <v>0</v>
      </c>
    </row>
    <row r="211" spans="1:7" ht="15.75" thickBot="1" x14ac:dyDescent="0.25">
      <c r="A211" s="723" t="s">
        <v>333</v>
      </c>
      <c r="B211" s="714"/>
      <c r="C211" s="561">
        <v>0</v>
      </c>
      <c r="D211" s="184">
        <v>0</v>
      </c>
      <c r="E211" s="184">
        <v>0</v>
      </c>
      <c r="F211" s="184">
        <v>0</v>
      </c>
      <c r="G211" s="185">
        <f t="shared" si="11"/>
        <v>0</v>
      </c>
    </row>
    <row r="212" spans="1:7" ht="15.75" thickBot="1" x14ac:dyDescent="0.25">
      <c r="A212" s="723" t="s">
        <v>334</v>
      </c>
      <c r="B212" s="714"/>
      <c r="C212" s="184">
        <v>0</v>
      </c>
      <c r="D212" s="184">
        <v>0</v>
      </c>
      <c r="E212" s="184">
        <v>0</v>
      </c>
      <c r="F212" s="184">
        <v>0</v>
      </c>
      <c r="G212" s="185">
        <f t="shared" si="11"/>
        <v>0</v>
      </c>
    </row>
    <row r="213" spans="1:7" ht="15.75" thickBot="1" x14ac:dyDescent="0.25">
      <c r="A213" s="723" t="s">
        <v>335</v>
      </c>
      <c r="B213" s="714"/>
      <c r="C213" s="184">
        <v>0</v>
      </c>
      <c r="D213" s="184">
        <v>0</v>
      </c>
      <c r="E213" s="184">
        <v>0</v>
      </c>
      <c r="F213" s="184">
        <v>0</v>
      </c>
      <c r="G213" s="185">
        <f t="shared" si="11"/>
        <v>0</v>
      </c>
    </row>
    <row r="214" spans="1:7" ht="15.75" thickBot="1" x14ac:dyDescent="0.25">
      <c r="A214" s="723" t="s">
        <v>336</v>
      </c>
      <c r="B214" s="714"/>
      <c r="C214" s="184">
        <v>0</v>
      </c>
      <c r="D214" s="184">
        <v>0</v>
      </c>
      <c r="E214" s="184">
        <v>0</v>
      </c>
      <c r="F214" s="184">
        <v>0</v>
      </c>
      <c r="G214" s="185">
        <f t="shared" si="11"/>
        <v>0</v>
      </c>
    </row>
    <row r="215" spans="1:7" ht="15.75" thickBot="1" x14ac:dyDescent="0.25">
      <c r="A215" s="723" t="s">
        <v>337</v>
      </c>
      <c r="B215" s="714"/>
      <c r="C215" s="184">
        <v>0</v>
      </c>
      <c r="D215" s="184">
        <v>0</v>
      </c>
      <c r="E215" s="184">
        <v>0</v>
      </c>
      <c r="F215" s="184">
        <v>0</v>
      </c>
      <c r="G215" s="185">
        <f t="shared" si="11"/>
        <v>0</v>
      </c>
    </row>
    <row r="216" spans="1:7" ht="15.75" thickBot="1" x14ac:dyDescent="0.25">
      <c r="A216" s="723" t="s">
        <v>338</v>
      </c>
      <c r="B216" s="714"/>
      <c r="C216" s="184">
        <v>0</v>
      </c>
      <c r="D216" s="184">
        <v>0</v>
      </c>
      <c r="E216" s="184">
        <v>0</v>
      </c>
      <c r="F216" s="184">
        <v>0</v>
      </c>
      <c r="G216" s="185">
        <f t="shared" si="11"/>
        <v>0</v>
      </c>
    </row>
    <row r="217" spans="1:7" ht="15.75" thickBot="1" x14ac:dyDescent="0.25">
      <c r="A217" s="723" t="s">
        <v>339</v>
      </c>
      <c r="B217" s="714"/>
      <c r="C217" s="184">
        <v>0</v>
      </c>
      <c r="D217" s="184">
        <v>0</v>
      </c>
      <c r="E217" s="184">
        <v>0</v>
      </c>
      <c r="F217" s="184">
        <v>0</v>
      </c>
      <c r="G217" s="185">
        <f t="shared" si="11"/>
        <v>0</v>
      </c>
    </row>
    <row r="218" spans="1:7" ht="15.75" thickBot="1" x14ac:dyDescent="0.25">
      <c r="A218" s="726" t="s">
        <v>340</v>
      </c>
      <c r="B218" s="714"/>
      <c r="C218" s="184">
        <v>0</v>
      </c>
      <c r="D218" s="184">
        <v>0</v>
      </c>
      <c r="E218" s="184">
        <v>0</v>
      </c>
      <c r="F218" s="184">
        <v>0</v>
      </c>
      <c r="G218" s="185">
        <f>C218+D218-E218-F218</f>
        <v>0</v>
      </c>
    </row>
    <row r="219" spans="1:7" ht="15.75" thickBot="1" x14ac:dyDescent="0.25">
      <c r="A219" s="726" t="s">
        <v>341</v>
      </c>
      <c r="B219" s="714"/>
      <c r="C219" s="184">
        <v>0</v>
      </c>
      <c r="D219" s="184">
        <v>0</v>
      </c>
      <c r="E219" s="184">
        <v>0</v>
      </c>
      <c r="F219" s="184">
        <v>0</v>
      </c>
      <c r="G219" s="185">
        <f>C219+D219-E219-F219</f>
        <v>0</v>
      </c>
    </row>
    <row r="220" spans="1:7" ht="15.75" thickBot="1" x14ac:dyDescent="0.25">
      <c r="A220" s="725" t="s">
        <v>342</v>
      </c>
      <c r="B220" s="714"/>
      <c r="C220" s="184">
        <v>0</v>
      </c>
      <c r="D220" s="184">
        <v>0</v>
      </c>
      <c r="E220" s="184">
        <v>0</v>
      </c>
      <c r="F220" s="184">
        <v>0</v>
      </c>
      <c r="G220" s="185">
        <f t="shared" si="11"/>
        <v>0</v>
      </c>
    </row>
    <row r="221" spans="1:7" ht="15.75" thickBot="1" x14ac:dyDescent="0.25">
      <c r="A221" s="725" t="s">
        <v>343</v>
      </c>
      <c r="B221" s="714"/>
      <c r="C221" s="184">
        <v>0</v>
      </c>
      <c r="D221" s="184">
        <v>0</v>
      </c>
      <c r="E221" s="184">
        <v>0</v>
      </c>
      <c r="F221" s="184">
        <v>0</v>
      </c>
      <c r="G221" s="185">
        <f t="shared" si="11"/>
        <v>0</v>
      </c>
    </row>
    <row r="222" spans="1:7" ht="15.75" thickBot="1" x14ac:dyDescent="0.25">
      <c r="A222" s="726" t="s">
        <v>344</v>
      </c>
      <c r="B222" s="714"/>
      <c r="C222" s="184">
        <v>0</v>
      </c>
      <c r="D222" s="184">
        <v>0</v>
      </c>
      <c r="E222" s="184">
        <v>0</v>
      </c>
      <c r="F222" s="184">
        <v>0</v>
      </c>
      <c r="G222" s="185">
        <f t="shared" si="11"/>
        <v>0</v>
      </c>
    </row>
    <row r="223" spans="1:7" ht="15.75" thickBot="1" x14ac:dyDescent="0.25">
      <c r="A223" s="726" t="s">
        <v>345</v>
      </c>
      <c r="B223" s="714"/>
      <c r="C223" s="561">
        <v>17002639.539999999</v>
      </c>
      <c r="D223" s="561">
        <v>4712286.49</v>
      </c>
      <c r="E223" s="184">
        <v>0</v>
      </c>
      <c r="F223" s="184">
        <v>614777.53</v>
      </c>
      <c r="G223" s="562">
        <f t="shared" si="11"/>
        <v>21100148.5</v>
      </c>
    </row>
    <row r="224" spans="1:7" ht="15.75" thickBot="1" x14ac:dyDescent="0.25">
      <c r="A224" s="727" t="s">
        <v>346</v>
      </c>
      <c r="B224" s="716"/>
      <c r="C224" s="978">
        <v>0</v>
      </c>
      <c r="D224" s="184">
        <v>0</v>
      </c>
      <c r="E224" s="184">
        <v>0</v>
      </c>
      <c r="F224" s="184">
        <v>0</v>
      </c>
      <c r="G224" s="185">
        <f t="shared" si="11"/>
        <v>0</v>
      </c>
    </row>
    <row r="225" spans="1:7" ht="15.75" thickBot="1" x14ac:dyDescent="0.25">
      <c r="A225" s="728" t="s">
        <v>347</v>
      </c>
      <c r="B225" s="729"/>
      <c r="C225" s="563">
        <f>SUM(C195:C204)</f>
        <v>26330129.539999999</v>
      </c>
      <c r="D225" s="563">
        <f>SUM(D195:D204)</f>
        <v>10582536.49</v>
      </c>
      <c r="E225" s="563">
        <f>SUM(E195:E204)</f>
        <v>0</v>
      </c>
      <c r="F225" s="563">
        <f>SUM(F195:F204)</f>
        <v>653877.53</v>
      </c>
      <c r="G225" s="564">
        <f>SUM(G195:G204)</f>
        <v>36258788.5</v>
      </c>
    </row>
    <row r="226" spans="1:7" x14ac:dyDescent="0.25">
      <c r="A226" s="15"/>
      <c r="B226" s="15"/>
      <c r="C226" s="15"/>
      <c r="D226" s="15"/>
      <c r="E226" s="15"/>
      <c r="F226" s="15"/>
      <c r="G226" s="15"/>
    </row>
    <row r="227" spans="1:7" x14ac:dyDescent="0.2">
      <c r="A227" s="191"/>
      <c r="B227" s="191"/>
      <c r="C227" s="191"/>
      <c r="D227" s="191"/>
      <c r="E227" s="191"/>
      <c r="F227" s="191"/>
      <c r="G227" s="191"/>
    </row>
    <row r="228" spans="1:7" x14ac:dyDescent="0.2">
      <c r="A228" s="678" t="s">
        <v>348</v>
      </c>
      <c r="B228" s="678"/>
      <c r="C228" s="678"/>
    </row>
    <row r="229" spans="1:7" x14ac:dyDescent="0.25">
      <c r="A229" s="4"/>
      <c r="B229" s="4"/>
      <c r="C229" s="4"/>
    </row>
    <row r="230" spans="1:7" ht="15.75" thickBot="1" x14ac:dyDescent="0.25">
      <c r="A230" s="192"/>
      <c r="B230" s="192"/>
      <c r="C230" s="192"/>
    </row>
    <row r="231" spans="1:7" ht="30.75" thickBot="1" x14ac:dyDescent="0.25">
      <c r="A231" s="730" t="s">
        <v>247</v>
      </c>
      <c r="B231" s="731"/>
      <c r="C231" s="193" t="s">
        <v>122</v>
      </c>
      <c r="D231" s="194" t="s">
        <v>267</v>
      </c>
    </row>
    <row r="232" spans="1:7" ht="15.75" thickBot="1" x14ac:dyDescent="0.25">
      <c r="A232" s="730" t="s">
        <v>349</v>
      </c>
      <c r="B232" s="731"/>
      <c r="C232" s="193"/>
      <c r="D232" s="194"/>
    </row>
    <row r="233" spans="1:7" x14ac:dyDescent="0.2">
      <c r="A233" s="734" t="s">
        <v>350</v>
      </c>
      <c r="B233" s="735"/>
      <c r="C233" s="195">
        <v>0</v>
      </c>
      <c r="D233" s="196">
        <v>0</v>
      </c>
    </row>
    <row r="234" spans="1:7" x14ac:dyDescent="0.2">
      <c r="A234" s="736" t="s">
        <v>351</v>
      </c>
      <c r="B234" s="737"/>
      <c r="C234" s="197">
        <v>0</v>
      </c>
      <c r="D234" s="198">
        <v>0</v>
      </c>
    </row>
    <row r="235" spans="1:7" ht="15.75" thickBot="1" x14ac:dyDescent="0.25">
      <c r="A235" s="732" t="s">
        <v>352</v>
      </c>
      <c r="B235" s="733"/>
      <c r="C235" s="199">
        <v>0</v>
      </c>
      <c r="D235" s="200">
        <v>0</v>
      </c>
    </row>
    <row r="236" spans="1:7" ht="26.25" customHeight="1" thickBot="1" x14ac:dyDescent="0.25">
      <c r="A236" s="730" t="s">
        <v>353</v>
      </c>
      <c r="B236" s="731"/>
      <c r="C236" s="201">
        <f>SUM(C237:C239)</f>
        <v>0</v>
      </c>
      <c r="D236" s="202">
        <f>SUM(D237:D239)</f>
        <v>0</v>
      </c>
    </row>
    <row r="237" spans="1:7" ht="25.5" customHeight="1" x14ac:dyDescent="0.2">
      <c r="A237" s="734" t="s">
        <v>350</v>
      </c>
      <c r="B237" s="735"/>
      <c r="C237" s="195">
        <v>0</v>
      </c>
      <c r="D237" s="195">
        <v>0</v>
      </c>
    </row>
    <row r="238" spans="1:7" x14ac:dyDescent="0.2">
      <c r="A238" s="736" t="s">
        <v>351</v>
      </c>
      <c r="B238" s="737"/>
      <c r="C238" s="197">
        <v>0</v>
      </c>
      <c r="D238" s="197">
        <v>0</v>
      </c>
    </row>
    <row r="239" spans="1:7" ht="15.75" thickBot="1" x14ac:dyDescent="0.25">
      <c r="A239" s="732" t="s">
        <v>352</v>
      </c>
      <c r="B239" s="733"/>
      <c r="C239" s="199">
        <v>0</v>
      </c>
      <c r="D239" s="199">
        <v>0</v>
      </c>
    </row>
    <row r="240" spans="1:7" ht="26.25" customHeight="1" thickBot="1" x14ac:dyDescent="0.25">
      <c r="A240" s="730" t="s">
        <v>354</v>
      </c>
      <c r="B240" s="731"/>
      <c r="C240" s="203">
        <f>SUM(C241:C243)</f>
        <v>0</v>
      </c>
      <c r="D240" s="204">
        <f>SUM(D241:D243)</f>
        <v>0</v>
      </c>
    </row>
    <row r="241" spans="1:4" ht="25.5" customHeight="1" x14ac:dyDescent="0.2">
      <c r="A241" s="734" t="s">
        <v>350</v>
      </c>
      <c r="B241" s="735"/>
      <c r="C241" s="205">
        <v>0</v>
      </c>
      <c r="D241" s="197">
        <v>0</v>
      </c>
    </row>
    <row r="242" spans="1:4" x14ac:dyDescent="0.2">
      <c r="A242" s="736" t="s">
        <v>351</v>
      </c>
      <c r="B242" s="737"/>
      <c r="C242" s="206">
        <v>0</v>
      </c>
      <c r="D242" s="207">
        <v>0</v>
      </c>
    </row>
    <row r="243" spans="1:4" ht="15.75" thickBot="1" x14ac:dyDescent="0.25">
      <c r="A243" s="732" t="s">
        <v>352</v>
      </c>
      <c r="B243" s="733"/>
      <c r="C243" s="206">
        <v>0</v>
      </c>
      <c r="D243" s="207">
        <v>0</v>
      </c>
    </row>
    <row r="244" spans="1:4" ht="15.75" thickBot="1" x14ac:dyDescent="0.25">
      <c r="A244" s="730" t="s">
        <v>355</v>
      </c>
      <c r="B244" s="731"/>
      <c r="C244" s="208">
        <f>C236+C240</f>
        <v>0</v>
      </c>
      <c r="D244" s="204">
        <f>D236+D240</f>
        <v>0</v>
      </c>
    </row>
    <row r="247" spans="1:4" ht="60.75" customHeight="1" x14ac:dyDescent="0.2">
      <c r="A247" s="678" t="s">
        <v>356</v>
      </c>
      <c r="B247" s="678"/>
      <c r="C247" s="678"/>
      <c r="D247" s="679"/>
    </row>
    <row r="248" spans="1:4" ht="15.75" thickBot="1" x14ac:dyDescent="0.25">
      <c r="A248" s="121"/>
      <c r="B248" s="121"/>
      <c r="C248" s="121"/>
    </row>
    <row r="249" spans="1:4" ht="30.75" thickBot="1" x14ac:dyDescent="0.25">
      <c r="A249" s="742" t="s">
        <v>357</v>
      </c>
      <c r="B249" s="743"/>
      <c r="C249" s="124" t="s">
        <v>314</v>
      </c>
      <c r="D249" s="209" t="s">
        <v>318</v>
      </c>
    </row>
    <row r="250" spans="1:4" ht="25.5" customHeight="1" x14ac:dyDescent="0.2">
      <c r="A250" s="744" t="s">
        <v>358</v>
      </c>
      <c r="B250" s="745"/>
      <c r="C250" s="210">
        <v>0</v>
      </c>
      <c r="D250" s="211">
        <v>0</v>
      </c>
    </row>
    <row r="251" spans="1:4" ht="26.25" customHeight="1" thickBot="1" x14ac:dyDescent="0.25">
      <c r="A251" s="746" t="s">
        <v>359</v>
      </c>
      <c r="B251" s="747"/>
      <c r="C251" s="212">
        <v>0</v>
      </c>
      <c r="D251" s="213">
        <v>0</v>
      </c>
    </row>
    <row r="252" spans="1:4" ht="15.75" thickBot="1" x14ac:dyDescent="0.25">
      <c r="A252" s="748" t="s">
        <v>347</v>
      </c>
      <c r="B252" s="749"/>
      <c r="C252" s="214">
        <f>SUM(C250:C251)</f>
        <v>0</v>
      </c>
      <c r="D252" s="215">
        <f>SUM(D250:D251)</f>
        <v>0</v>
      </c>
    </row>
    <row r="258" spans="1:5" x14ac:dyDescent="0.2">
      <c r="A258" s="678" t="s">
        <v>360</v>
      </c>
      <c r="B258" s="678"/>
      <c r="C258" s="678"/>
      <c r="D258" s="678"/>
      <c r="E258" s="678"/>
    </row>
    <row r="259" spans="1:5" ht="15.75" thickBot="1" x14ac:dyDescent="0.25"/>
    <row r="260" spans="1:5" ht="15.75" thickBot="1" x14ac:dyDescent="0.25">
      <c r="A260" s="216" t="s">
        <v>361</v>
      </c>
      <c r="B260" s="738" t="s">
        <v>362</v>
      </c>
      <c r="C260" s="739"/>
      <c r="D260" s="738" t="s">
        <v>363</v>
      </c>
      <c r="E260" s="739"/>
    </row>
    <row r="261" spans="1:5" ht="15.75" thickBot="1" x14ac:dyDescent="0.25">
      <c r="A261" s="217"/>
      <c r="B261" s="218" t="s">
        <v>364</v>
      </c>
      <c r="C261" s="219" t="s">
        <v>365</v>
      </c>
      <c r="D261" s="220" t="s">
        <v>366</v>
      </c>
      <c r="E261" s="219" t="s">
        <v>367</v>
      </c>
    </row>
    <row r="262" spans="1:5" ht="15.75" thickBot="1" x14ac:dyDescent="0.25">
      <c r="A262" s="221" t="s">
        <v>368</v>
      </c>
      <c r="B262" s="256"/>
      <c r="C262" s="580"/>
      <c r="D262" s="580"/>
      <c r="E262" s="581"/>
    </row>
    <row r="263" spans="1:5" x14ac:dyDescent="0.2">
      <c r="A263" s="222" t="s">
        <v>369</v>
      </c>
      <c r="B263" s="223">
        <v>0</v>
      </c>
      <c r="C263" s="223">
        <v>0</v>
      </c>
      <c r="D263" s="223">
        <v>0</v>
      </c>
      <c r="E263" s="223">
        <v>0</v>
      </c>
    </row>
    <row r="264" spans="1:5" ht="45" x14ac:dyDescent="0.2">
      <c r="A264" s="222" t="s">
        <v>370</v>
      </c>
      <c r="B264" s="223">
        <v>0</v>
      </c>
      <c r="C264" s="223">
        <v>0</v>
      </c>
      <c r="D264" s="223">
        <v>0</v>
      </c>
      <c r="E264" s="223">
        <v>0</v>
      </c>
    </row>
    <row r="265" spans="1:5" x14ac:dyDescent="0.2">
      <c r="A265" s="222" t="s">
        <v>371</v>
      </c>
      <c r="B265" s="223">
        <v>0</v>
      </c>
      <c r="C265" s="223">
        <v>0</v>
      </c>
      <c r="D265" s="223">
        <v>0</v>
      </c>
      <c r="E265" s="223">
        <v>0</v>
      </c>
    </row>
    <row r="266" spans="1:5" x14ac:dyDescent="0.2">
      <c r="A266" s="222" t="s">
        <v>372</v>
      </c>
      <c r="B266" s="223">
        <v>0</v>
      </c>
      <c r="C266" s="223">
        <v>0</v>
      </c>
      <c r="D266" s="223">
        <v>0</v>
      </c>
      <c r="E266" s="223">
        <v>0</v>
      </c>
    </row>
    <row r="267" spans="1:5" x14ac:dyDescent="0.2">
      <c r="A267" s="224" t="s">
        <v>299</v>
      </c>
      <c r="B267" s="223">
        <v>0</v>
      </c>
      <c r="C267" s="223">
        <v>0</v>
      </c>
      <c r="D267" s="223">
        <v>0</v>
      </c>
      <c r="E267" s="223">
        <v>0</v>
      </c>
    </row>
    <row r="268" spans="1:5" ht="15.75" thickBot="1" x14ac:dyDescent="0.25">
      <c r="A268" s="225" t="s">
        <v>299</v>
      </c>
      <c r="B268" s="223">
        <v>0</v>
      </c>
      <c r="C268" s="223">
        <v>0</v>
      </c>
      <c r="D268" s="223">
        <v>0</v>
      </c>
      <c r="E268" s="223">
        <v>0</v>
      </c>
    </row>
    <row r="269" spans="1:5" ht="15.75" thickBot="1" x14ac:dyDescent="0.25">
      <c r="A269" s="226" t="s">
        <v>347</v>
      </c>
      <c r="B269" s="9">
        <f>SUM(B263:B268)</f>
        <v>0</v>
      </c>
      <c r="C269" s="9">
        <f>SUM(C263:C268)</f>
        <v>0</v>
      </c>
      <c r="D269" s="9">
        <f>SUM(D263:D268)</f>
        <v>0</v>
      </c>
      <c r="E269" s="9">
        <f>SUM(E263:E268)</f>
        <v>0</v>
      </c>
    </row>
    <row r="270" spans="1:5" ht="15.75" thickBot="1" x14ac:dyDescent="0.25">
      <c r="A270" s="221" t="s">
        <v>373</v>
      </c>
      <c r="B270" s="256"/>
      <c r="C270" s="580"/>
      <c r="D270" s="580"/>
      <c r="E270" s="581"/>
    </row>
    <row r="271" spans="1:5" x14ac:dyDescent="0.2">
      <c r="A271" s="222" t="s">
        <v>369</v>
      </c>
      <c r="B271" s="223">
        <v>0</v>
      </c>
      <c r="C271" s="223">
        <v>0</v>
      </c>
      <c r="D271" s="223">
        <v>0</v>
      </c>
      <c r="E271" s="223">
        <v>0</v>
      </c>
    </row>
    <row r="272" spans="1:5" ht="45" x14ac:dyDescent="0.2">
      <c r="A272" s="222" t="s">
        <v>370</v>
      </c>
      <c r="B272" s="223">
        <v>0</v>
      </c>
      <c r="C272" s="223">
        <v>0</v>
      </c>
      <c r="D272" s="223">
        <v>0</v>
      </c>
      <c r="E272" s="223">
        <v>0</v>
      </c>
    </row>
    <row r="273" spans="1:7" x14ac:dyDescent="0.2">
      <c r="A273" s="222" t="s">
        <v>371</v>
      </c>
      <c r="B273" s="223">
        <v>0</v>
      </c>
      <c r="C273" s="223">
        <v>0</v>
      </c>
      <c r="D273" s="223">
        <v>0</v>
      </c>
      <c r="E273" s="223">
        <v>0</v>
      </c>
    </row>
    <row r="274" spans="1:7" x14ac:dyDescent="0.2">
      <c r="A274" s="222" t="s">
        <v>372</v>
      </c>
      <c r="B274" s="223">
        <v>0</v>
      </c>
      <c r="C274" s="223">
        <v>0</v>
      </c>
      <c r="D274" s="223">
        <v>0</v>
      </c>
      <c r="E274" s="223">
        <v>0</v>
      </c>
    </row>
    <row r="275" spans="1:7" x14ac:dyDescent="0.2">
      <c r="A275" s="224" t="s">
        <v>299</v>
      </c>
      <c r="B275" s="139"/>
      <c r="C275" s="139"/>
      <c r="D275" s="138"/>
      <c r="E275" s="139"/>
    </row>
    <row r="276" spans="1:7" ht="15.75" thickBot="1" x14ac:dyDescent="0.25">
      <c r="A276" s="225" t="s">
        <v>299</v>
      </c>
      <c r="B276" s="227"/>
      <c r="C276" s="227"/>
      <c r="E276" s="227"/>
    </row>
    <row r="277" spans="1:7" ht="15.75" thickBot="1" x14ac:dyDescent="0.25">
      <c r="A277" s="228" t="s">
        <v>347</v>
      </c>
      <c r="B277" s="9">
        <f>SUM(B271:B274)</f>
        <v>0</v>
      </c>
      <c r="C277" s="9">
        <f>SUM(C271:C274)</f>
        <v>0</v>
      </c>
      <c r="D277" s="9">
        <f>SUM(D271:D274)</f>
        <v>0</v>
      </c>
      <c r="E277" s="9">
        <f>SUM(E271:E274)</f>
        <v>0</v>
      </c>
    </row>
    <row r="280" spans="1:7" ht="29.25" customHeight="1" x14ac:dyDescent="0.2">
      <c r="A280" s="678" t="s">
        <v>374</v>
      </c>
      <c r="B280" s="678"/>
      <c r="C280" s="678"/>
      <c r="D280" s="679"/>
    </row>
    <row r="281" spans="1:7" ht="15.75" thickBot="1" x14ac:dyDescent="0.25">
      <c r="A281" s="229"/>
    </row>
    <row r="282" spans="1:7" ht="90.75" thickBot="1" x14ac:dyDescent="0.3">
      <c r="A282" s="680" t="s">
        <v>375</v>
      </c>
      <c r="B282" s="699"/>
      <c r="C282" s="124" t="s">
        <v>314</v>
      </c>
      <c r="D282" s="209" t="s">
        <v>267</v>
      </c>
      <c r="E282" s="209" t="s">
        <v>376</v>
      </c>
      <c r="G282" s="5"/>
    </row>
    <row r="283" spans="1:7" ht="25.5" customHeight="1" x14ac:dyDescent="0.25">
      <c r="A283" s="758" t="s">
        <v>377</v>
      </c>
      <c r="B283" s="759"/>
      <c r="C283" s="230">
        <v>0</v>
      </c>
      <c r="D283" s="231">
        <v>0</v>
      </c>
      <c r="E283" s="195"/>
      <c r="G283" s="5"/>
    </row>
    <row r="284" spans="1:7" x14ac:dyDescent="0.25">
      <c r="A284" s="750" t="s">
        <v>625</v>
      </c>
      <c r="B284" s="751"/>
      <c r="C284" s="232">
        <v>0</v>
      </c>
      <c r="D284" s="231">
        <v>0</v>
      </c>
      <c r="E284" s="207"/>
      <c r="G284" s="5"/>
    </row>
    <row r="285" spans="1:7" ht="25.5" customHeight="1" x14ac:dyDescent="0.25">
      <c r="A285" s="760" t="s">
        <v>378</v>
      </c>
      <c r="B285" s="761"/>
      <c r="C285" s="232">
        <v>0</v>
      </c>
      <c r="D285" s="231">
        <v>0</v>
      </c>
      <c r="E285" s="233"/>
      <c r="G285" s="6"/>
    </row>
    <row r="286" spans="1:7" x14ac:dyDescent="0.25">
      <c r="A286" s="762" t="s">
        <v>379</v>
      </c>
      <c r="B286" s="763"/>
      <c r="C286" s="232">
        <v>0</v>
      </c>
      <c r="D286" s="231">
        <v>0</v>
      </c>
      <c r="E286" s="207"/>
      <c r="G286" s="5"/>
    </row>
    <row r="287" spans="1:7" x14ac:dyDescent="0.25">
      <c r="A287" s="750" t="s">
        <v>380</v>
      </c>
      <c r="B287" s="751"/>
      <c r="C287" s="232">
        <v>0</v>
      </c>
      <c r="D287" s="231">
        <v>0</v>
      </c>
      <c r="E287" s="234"/>
      <c r="G287" s="5"/>
    </row>
    <row r="288" spans="1:7" x14ac:dyDescent="0.25">
      <c r="A288" s="750" t="s">
        <v>381</v>
      </c>
      <c r="B288" s="751"/>
      <c r="C288" s="232">
        <v>0</v>
      </c>
      <c r="D288" s="231">
        <v>0</v>
      </c>
      <c r="E288" s="234"/>
      <c r="G288" s="5"/>
    </row>
    <row r="289" spans="1:7" x14ac:dyDescent="0.25">
      <c r="A289" s="750" t="s">
        <v>382</v>
      </c>
      <c r="B289" s="751"/>
      <c r="C289" s="232">
        <v>0</v>
      </c>
      <c r="D289" s="231">
        <v>0</v>
      </c>
      <c r="E289" s="234"/>
      <c r="G289" s="5"/>
    </row>
    <row r="290" spans="1:7" x14ac:dyDescent="0.2">
      <c r="A290" s="750" t="s">
        <v>383</v>
      </c>
      <c r="B290" s="751"/>
      <c r="C290" s="232">
        <v>0</v>
      </c>
      <c r="D290" s="231">
        <v>0</v>
      </c>
      <c r="E290" s="207"/>
    </row>
    <row r="291" spans="1:7" ht="15.75" thickBot="1" x14ac:dyDescent="0.25">
      <c r="A291" s="752" t="s">
        <v>70</v>
      </c>
      <c r="B291" s="753"/>
      <c r="C291" s="232">
        <v>0</v>
      </c>
      <c r="D291" s="231">
        <v>0</v>
      </c>
      <c r="E291" s="235"/>
    </row>
    <row r="292" spans="1:7" ht="15.75" thickBot="1" x14ac:dyDescent="0.25">
      <c r="A292" s="754" t="s">
        <v>311</v>
      </c>
      <c r="B292" s="755"/>
      <c r="C292" s="236">
        <f>C283+C284+C286+C290</f>
        <v>0</v>
      </c>
      <c r="D292" s="237">
        <f>D283+D284+D286+D290</f>
        <v>0</v>
      </c>
      <c r="E292" s="236"/>
    </row>
    <row r="293" spans="1:7" x14ac:dyDescent="0.2">
      <c r="A293" s="3" t="s">
        <v>384</v>
      </c>
      <c r="B293" s="3"/>
      <c r="C293" s="3"/>
      <c r="D293" s="3"/>
    </row>
    <row r="294" spans="1:7" ht="15.75" thickBot="1" x14ac:dyDescent="0.25">
      <c r="A294" s="177"/>
      <c r="B294" s="156"/>
      <c r="C294" s="156"/>
      <c r="D294" s="156"/>
    </row>
    <row r="295" spans="1:7" ht="30.75" thickBot="1" x14ac:dyDescent="0.25">
      <c r="A295" s="756" t="s">
        <v>313</v>
      </c>
      <c r="B295" s="757"/>
      <c r="C295" s="178" t="s">
        <v>314</v>
      </c>
      <c r="D295" s="157" t="s">
        <v>318</v>
      </c>
    </row>
    <row r="296" spans="1:7" ht="32.25" customHeight="1" thickBot="1" x14ac:dyDescent="0.25">
      <c r="A296" s="768" t="s">
        <v>385</v>
      </c>
      <c r="B296" s="739"/>
      <c r="C296" s="239">
        <v>0</v>
      </c>
      <c r="D296" s="239">
        <v>0</v>
      </c>
    </row>
    <row r="297" spans="1:7" ht="15.75" thickBot="1" x14ac:dyDescent="0.25">
      <c r="A297" s="768" t="s">
        <v>386</v>
      </c>
      <c r="B297" s="739"/>
      <c r="C297" s="239">
        <v>0</v>
      </c>
      <c r="D297" s="239">
        <v>0</v>
      </c>
    </row>
    <row r="298" spans="1:7" ht="15.75" thickBot="1" x14ac:dyDescent="0.25">
      <c r="A298" s="768" t="s">
        <v>387</v>
      </c>
      <c r="B298" s="739"/>
      <c r="C298" s="239">
        <v>0</v>
      </c>
      <c r="D298" s="239">
        <v>0</v>
      </c>
    </row>
    <row r="299" spans="1:7" ht="25.5" customHeight="1" thickBot="1" x14ac:dyDescent="0.25">
      <c r="A299" s="768" t="s">
        <v>626</v>
      </c>
      <c r="B299" s="739"/>
      <c r="C299" s="239">
        <v>0</v>
      </c>
      <c r="D299" s="239">
        <v>0</v>
      </c>
    </row>
    <row r="300" spans="1:7" ht="27" customHeight="1" thickBot="1" x14ac:dyDescent="0.25">
      <c r="A300" s="768" t="s">
        <v>388</v>
      </c>
      <c r="B300" s="739"/>
      <c r="C300" s="239">
        <v>0</v>
      </c>
      <c r="D300" s="239">
        <v>0</v>
      </c>
    </row>
    <row r="301" spans="1:7" ht="15.75" thickBot="1" x14ac:dyDescent="0.25">
      <c r="A301" s="764" t="s">
        <v>389</v>
      </c>
      <c r="B301" s="739"/>
      <c r="C301" s="239">
        <v>0</v>
      </c>
      <c r="D301" s="239">
        <v>0</v>
      </c>
    </row>
    <row r="302" spans="1:7" ht="29.25" customHeight="1" thickBot="1" x14ac:dyDescent="0.25">
      <c r="A302" s="764" t="s">
        <v>627</v>
      </c>
      <c r="B302" s="739"/>
      <c r="C302" s="239">
        <v>0</v>
      </c>
      <c r="D302" s="239">
        <v>0</v>
      </c>
    </row>
    <row r="303" spans="1:7" ht="25.5" customHeight="1" thickBot="1" x14ac:dyDescent="0.25">
      <c r="A303" s="764" t="s">
        <v>390</v>
      </c>
      <c r="B303" s="739"/>
      <c r="C303" s="239">
        <v>0</v>
      </c>
      <c r="D303" s="239">
        <v>0</v>
      </c>
    </row>
    <row r="304" spans="1:7" ht="15.75" thickBot="1" x14ac:dyDescent="0.25">
      <c r="A304" s="764" t="s">
        <v>391</v>
      </c>
      <c r="B304" s="739"/>
      <c r="C304" s="240">
        <f>SUM(C305:C324)</f>
        <v>34229375.810000002</v>
      </c>
      <c r="D304" s="240">
        <f>SUM(D305:D324)</f>
        <v>30634787.850000001</v>
      </c>
    </row>
    <row r="305" spans="1:4" x14ac:dyDescent="0.2">
      <c r="A305" s="765" t="s">
        <v>327</v>
      </c>
      <c r="B305" s="718"/>
      <c r="C305" s="280">
        <v>4563100</v>
      </c>
      <c r="D305" s="979">
        <v>2583800</v>
      </c>
    </row>
    <row r="306" spans="1:4" x14ac:dyDescent="0.2">
      <c r="A306" s="766" t="s">
        <v>328</v>
      </c>
      <c r="B306" s="714"/>
      <c r="C306" s="280">
        <v>0</v>
      </c>
      <c r="D306" s="979">
        <v>0</v>
      </c>
    </row>
    <row r="307" spans="1:4" x14ac:dyDescent="0.2">
      <c r="A307" s="767" t="s">
        <v>329</v>
      </c>
      <c r="B307" s="714"/>
      <c r="C307" s="280">
        <v>0</v>
      </c>
      <c r="D307" s="979">
        <v>0</v>
      </c>
    </row>
    <row r="308" spans="1:4" ht="24.75" customHeight="1" x14ac:dyDescent="0.2">
      <c r="A308" s="769" t="s">
        <v>330</v>
      </c>
      <c r="B308" s="714"/>
      <c r="C308" s="280">
        <v>0</v>
      </c>
      <c r="D308" s="979">
        <v>0</v>
      </c>
    </row>
    <row r="309" spans="1:4" x14ac:dyDescent="0.2">
      <c r="A309" s="767" t="s">
        <v>331</v>
      </c>
      <c r="B309" s="714"/>
      <c r="C309" s="280">
        <v>0</v>
      </c>
      <c r="D309" s="979">
        <v>0</v>
      </c>
    </row>
    <row r="310" spans="1:4" x14ac:dyDescent="0.2">
      <c r="A310" s="767" t="s">
        <v>332</v>
      </c>
      <c r="B310" s="714"/>
      <c r="C310" s="280">
        <v>0</v>
      </c>
      <c r="D310" s="979">
        <v>0</v>
      </c>
    </row>
    <row r="311" spans="1:4" x14ac:dyDescent="0.2">
      <c r="A311" s="767" t="s">
        <v>333</v>
      </c>
      <c r="B311" s="714"/>
      <c r="C311" s="280">
        <v>0</v>
      </c>
      <c r="D311" s="979">
        <v>0</v>
      </c>
    </row>
    <row r="312" spans="1:4" x14ac:dyDescent="0.2">
      <c r="A312" s="767" t="s">
        <v>334</v>
      </c>
      <c r="B312" s="714"/>
      <c r="C312" s="287">
        <v>0</v>
      </c>
      <c r="D312" s="561">
        <v>0</v>
      </c>
    </row>
    <row r="313" spans="1:4" x14ac:dyDescent="0.2">
      <c r="A313" s="767" t="s">
        <v>335</v>
      </c>
      <c r="B313" s="714"/>
      <c r="C313" s="287">
        <v>0</v>
      </c>
      <c r="D313" s="561">
        <v>0</v>
      </c>
    </row>
    <row r="314" spans="1:4" x14ac:dyDescent="0.2">
      <c r="A314" s="723" t="s">
        <v>336</v>
      </c>
      <c r="B314" s="714"/>
      <c r="C314" s="561">
        <v>0</v>
      </c>
      <c r="D314" s="561">
        <v>0</v>
      </c>
    </row>
    <row r="315" spans="1:4" x14ac:dyDescent="0.2">
      <c r="A315" s="723" t="s">
        <v>337</v>
      </c>
      <c r="B315" s="714"/>
      <c r="C315" s="561">
        <v>0</v>
      </c>
      <c r="D315" s="561">
        <v>0</v>
      </c>
    </row>
    <row r="316" spans="1:4" x14ac:dyDescent="0.2">
      <c r="A316" s="723" t="s">
        <v>338</v>
      </c>
      <c r="B316" s="714"/>
      <c r="C316" s="561">
        <v>0</v>
      </c>
      <c r="D316" s="561">
        <v>0</v>
      </c>
    </row>
    <row r="317" spans="1:4" x14ac:dyDescent="0.2">
      <c r="A317" s="723" t="s">
        <v>339</v>
      </c>
      <c r="B317" s="714"/>
      <c r="C317" s="561">
        <v>0</v>
      </c>
      <c r="D317" s="561">
        <v>0</v>
      </c>
    </row>
    <row r="318" spans="1:4" x14ac:dyDescent="0.2">
      <c r="A318" s="726" t="s">
        <v>340</v>
      </c>
      <c r="B318" s="714"/>
      <c r="C318" s="561">
        <v>0</v>
      </c>
      <c r="D318" s="561">
        <v>0</v>
      </c>
    </row>
    <row r="319" spans="1:4" x14ac:dyDescent="0.2">
      <c r="A319" s="726" t="s">
        <v>341</v>
      </c>
      <c r="B319" s="714"/>
      <c r="C319" s="561">
        <v>0</v>
      </c>
      <c r="D319" s="561">
        <v>0</v>
      </c>
    </row>
    <row r="320" spans="1:4" x14ac:dyDescent="0.2">
      <c r="A320" s="725" t="s">
        <v>342</v>
      </c>
      <c r="B320" s="714"/>
      <c r="C320" s="561">
        <v>0</v>
      </c>
      <c r="D320" s="561">
        <v>0</v>
      </c>
    </row>
    <row r="321" spans="1:8" x14ac:dyDescent="0.2">
      <c r="A321" s="725" t="s">
        <v>343</v>
      </c>
      <c r="B321" s="714"/>
      <c r="C321" s="561">
        <v>0</v>
      </c>
      <c r="D321" s="561">
        <v>0</v>
      </c>
    </row>
    <row r="322" spans="1:8" x14ac:dyDescent="0.2">
      <c r="A322" s="726" t="s">
        <v>344</v>
      </c>
      <c r="B322" s="714"/>
      <c r="C322" s="561">
        <v>0</v>
      </c>
      <c r="D322" s="561">
        <v>0</v>
      </c>
    </row>
    <row r="323" spans="1:8" x14ac:dyDescent="0.2">
      <c r="A323" s="726" t="s">
        <v>345</v>
      </c>
      <c r="B323" s="714"/>
      <c r="C323" s="561">
        <v>0</v>
      </c>
      <c r="D323" s="561">
        <v>0</v>
      </c>
    </row>
    <row r="324" spans="1:8" ht="15.75" thickBot="1" x14ac:dyDescent="0.25">
      <c r="A324" s="727" t="s">
        <v>346</v>
      </c>
      <c r="B324" s="716"/>
      <c r="C324" s="561">
        <v>29666275.809999999</v>
      </c>
      <c r="D324" s="561">
        <v>28050987.850000001</v>
      </c>
    </row>
    <row r="325" spans="1:8" ht="15.75" thickBot="1" x14ac:dyDescent="0.25">
      <c r="A325" s="728" t="s">
        <v>347</v>
      </c>
      <c r="B325" s="739"/>
      <c r="C325" s="241">
        <f>SUM(C304+C299+C303)</f>
        <v>34229375.810000002</v>
      </c>
      <c r="D325" s="241">
        <f>SUM(D296:D304)</f>
        <v>30634787.850000001</v>
      </c>
    </row>
    <row r="326" spans="1:8" x14ac:dyDescent="0.25">
      <c r="A326" s="242"/>
      <c r="B326" s="242"/>
      <c r="C326" s="242"/>
      <c r="D326" s="242"/>
    </row>
    <row r="327" spans="1:8" x14ac:dyDescent="0.25">
      <c r="A327" s="15"/>
      <c r="B327" s="15"/>
      <c r="C327" s="15"/>
      <c r="D327" s="15"/>
    </row>
    <row r="328" spans="1:8" x14ac:dyDescent="0.25">
      <c r="A328" s="770"/>
      <c r="B328" s="771"/>
      <c r="C328" s="771"/>
      <c r="D328" s="15"/>
    </row>
    <row r="331" spans="1:8" x14ac:dyDescent="0.2">
      <c r="A331" s="700" t="s">
        <v>392</v>
      </c>
      <c r="B331" s="700"/>
      <c r="C331" s="700"/>
    </row>
    <row r="332" spans="1:8" ht="15.75" thickBot="1" x14ac:dyDescent="0.25">
      <c r="A332" s="243"/>
      <c r="B332" s="156"/>
      <c r="C332" s="156"/>
    </row>
    <row r="333" spans="1:8" ht="30.75" thickBot="1" x14ac:dyDescent="0.25">
      <c r="A333" s="730" t="s">
        <v>393</v>
      </c>
      <c r="B333" s="772"/>
      <c r="C333" s="244" t="s">
        <v>122</v>
      </c>
      <c r="D333" s="157" t="s">
        <v>267</v>
      </c>
      <c r="G333" s="773"/>
      <c r="H333" s="773"/>
    </row>
    <row r="334" spans="1:8" ht="15.75" thickBot="1" x14ac:dyDescent="0.25">
      <c r="A334" s="774" t="s">
        <v>394</v>
      </c>
      <c r="B334" s="775"/>
      <c r="C334" s="245">
        <f>SUM(C335:C344)</f>
        <v>0</v>
      </c>
      <c r="D334" s="246">
        <f>SUM(D335:D344)</f>
        <v>0</v>
      </c>
      <c r="G334" s="773"/>
      <c r="H334" s="773"/>
    </row>
    <row r="335" spans="1:8" ht="55.5" customHeight="1" x14ac:dyDescent="0.2">
      <c r="A335" s="690" t="s">
        <v>395</v>
      </c>
      <c r="B335" s="691"/>
      <c r="C335" s="247">
        <v>0</v>
      </c>
      <c r="D335" s="247">
        <v>0</v>
      </c>
      <c r="G335" s="773"/>
      <c r="H335" s="773"/>
    </row>
    <row r="336" spans="1:8" x14ac:dyDescent="0.2">
      <c r="A336" s="780" t="s">
        <v>396</v>
      </c>
      <c r="B336" s="781"/>
      <c r="C336" s="247">
        <v>0</v>
      </c>
      <c r="D336" s="247">
        <v>0</v>
      </c>
    </row>
    <row r="337" spans="1:6" x14ac:dyDescent="0.2">
      <c r="A337" s="776" t="s">
        <v>397</v>
      </c>
      <c r="B337" s="777"/>
      <c r="C337" s="247">
        <v>0</v>
      </c>
      <c r="D337" s="247">
        <v>0</v>
      </c>
    </row>
    <row r="338" spans="1:6" ht="28.5" customHeight="1" x14ac:dyDescent="0.2">
      <c r="A338" s="782" t="s">
        <v>398</v>
      </c>
      <c r="B338" s="783"/>
      <c r="C338" s="247">
        <v>0</v>
      </c>
      <c r="D338" s="247">
        <v>0</v>
      </c>
      <c r="F338" s="13" t="s">
        <v>399</v>
      </c>
    </row>
    <row r="339" spans="1:6" ht="32.25" customHeight="1" x14ac:dyDescent="0.2">
      <c r="A339" s="782" t="s">
        <v>400</v>
      </c>
      <c r="B339" s="783"/>
      <c r="C339" s="247">
        <v>0</v>
      </c>
      <c r="D339" s="247">
        <v>0</v>
      </c>
    </row>
    <row r="340" spans="1:6" x14ac:dyDescent="0.2">
      <c r="A340" s="776" t="s">
        <v>401</v>
      </c>
      <c r="B340" s="777"/>
      <c r="C340" s="247">
        <v>0</v>
      </c>
      <c r="D340" s="247">
        <v>0</v>
      </c>
    </row>
    <row r="341" spans="1:6" x14ac:dyDescent="0.2">
      <c r="A341" s="776" t="s">
        <v>402</v>
      </c>
      <c r="B341" s="777"/>
      <c r="C341" s="247">
        <v>0</v>
      </c>
      <c r="D341" s="247">
        <v>0</v>
      </c>
    </row>
    <row r="342" spans="1:6" x14ac:dyDescent="0.2">
      <c r="A342" s="776" t="s">
        <v>403</v>
      </c>
      <c r="B342" s="777"/>
      <c r="C342" s="247">
        <v>0</v>
      </c>
      <c r="D342" s="247">
        <v>0</v>
      </c>
    </row>
    <row r="343" spans="1:6" x14ac:dyDescent="0.2">
      <c r="A343" s="776" t="s">
        <v>404</v>
      </c>
      <c r="B343" s="777"/>
      <c r="C343" s="247">
        <v>0</v>
      </c>
      <c r="D343" s="247">
        <v>0</v>
      </c>
    </row>
    <row r="344" spans="1:6" ht="15.75" thickBot="1" x14ac:dyDescent="0.25">
      <c r="A344" s="778" t="s">
        <v>70</v>
      </c>
      <c r="B344" s="779"/>
      <c r="C344" s="247">
        <v>0</v>
      </c>
      <c r="D344" s="247">
        <v>0</v>
      </c>
    </row>
    <row r="345" spans="1:6" ht="15.75" thickBot="1" x14ac:dyDescent="0.25">
      <c r="A345" s="774" t="s">
        <v>405</v>
      </c>
      <c r="B345" s="775"/>
      <c r="C345" s="248">
        <f>SUM(C346:C355)</f>
        <v>0</v>
      </c>
      <c r="D345" s="249">
        <f>SUM(D346:D355)</f>
        <v>0</v>
      </c>
    </row>
    <row r="346" spans="1:6" ht="59.25" customHeight="1" x14ac:dyDescent="0.2">
      <c r="A346" s="690" t="s">
        <v>395</v>
      </c>
      <c r="B346" s="692"/>
      <c r="C346" s="247">
        <v>0</v>
      </c>
      <c r="D346" s="247">
        <v>0</v>
      </c>
    </row>
    <row r="347" spans="1:6" x14ac:dyDescent="0.2">
      <c r="A347" s="780" t="s">
        <v>396</v>
      </c>
      <c r="B347" s="789"/>
      <c r="C347" s="247">
        <v>0</v>
      </c>
      <c r="D347" s="247">
        <v>0</v>
      </c>
    </row>
    <row r="348" spans="1:6" x14ac:dyDescent="0.2">
      <c r="A348" s="776" t="s">
        <v>397</v>
      </c>
      <c r="B348" s="784"/>
      <c r="C348" s="247">
        <v>0</v>
      </c>
      <c r="D348" s="247">
        <v>0</v>
      </c>
    </row>
    <row r="349" spans="1:6" ht="27.75" customHeight="1" x14ac:dyDescent="0.2">
      <c r="A349" s="782" t="s">
        <v>398</v>
      </c>
      <c r="B349" s="790"/>
      <c r="C349" s="247">
        <v>0</v>
      </c>
      <c r="D349" s="247">
        <v>0</v>
      </c>
    </row>
    <row r="350" spans="1:6" ht="24.75" customHeight="1" x14ac:dyDescent="0.2">
      <c r="A350" s="782" t="s">
        <v>400</v>
      </c>
      <c r="B350" s="790"/>
      <c r="C350" s="247">
        <v>0</v>
      </c>
      <c r="D350" s="247">
        <v>0</v>
      </c>
    </row>
    <row r="351" spans="1:6" x14ac:dyDescent="0.2">
      <c r="A351" s="782" t="s">
        <v>401</v>
      </c>
      <c r="B351" s="790"/>
      <c r="C351" s="247">
        <v>0</v>
      </c>
      <c r="D351" s="247">
        <v>0</v>
      </c>
    </row>
    <row r="352" spans="1:6" x14ac:dyDescent="0.2">
      <c r="A352" s="776" t="s">
        <v>402</v>
      </c>
      <c r="B352" s="784"/>
      <c r="C352" s="247">
        <v>0</v>
      </c>
      <c r="D352" s="247">
        <v>0</v>
      </c>
    </row>
    <row r="353" spans="1:5" x14ac:dyDescent="0.2">
      <c r="A353" s="776" t="s">
        <v>406</v>
      </c>
      <c r="B353" s="784"/>
      <c r="C353" s="247">
        <v>0</v>
      </c>
      <c r="D353" s="247">
        <v>0</v>
      </c>
    </row>
    <row r="354" spans="1:5" x14ac:dyDescent="0.2">
      <c r="A354" s="776" t="s">
        <v>404</v>
      </c>
      <c r="B354" s="784"/>
      <c r="C354" s="247">
        <v>0</v>
      </c>
      <c r="D354" s="247">
        <v>0</v>
      </c>
    </row>
    <row r="355" spans="1:5" ht="63.75" customHeight="1" thickBot="1" x14ac:dyDescent="0.25">
      <c r="A355" s="785" t="s">
        <v>407</v>
      </c>
      <c r="B355" s="786"/>
      <c r="C355" s="247">
        <v>0</v>
      </c>
      <c r="D355" s="247">
        <v>0</v>
      </c>
    </row>
    <row r="356" spans="1:5" ht="15.75" thickBot="1" x14ac:dyDescent="0.25">
      <c r="A356" s="787" t="s">
        <v>226</v>
      </c>
      <c r="B356" s="788"/>
      <c r="C356" s="250">
        <f>C334+C345</f>
        <v>0</v>
      </c>
      <c r="D356" s="175">
        <f>D334+D345</f>
        <v>0</v>
      </c>
    </row>
    <row r="361" spans="1:5" x14ac:dyDescent="0.25">
      <c r="A361" s="719" t="s">
        <v>408</v>
      </c>
      <c r="B361" s="719"/>
      <c r="C361" s="719"/>
      <c r="D361" s="675"/>
      <c r="E361" s="675"/>
    </row>
    <row r="362" spans="1:5" ht="15.75" thickBot="1" x14ac:dyDescent="0.3">
      <c r="A362" s="156"/>
      <c r="B362" s="156"/>
      <c r="C362" s="156"/>
      <c r="D362" s="15"/>
    </row>
    <row r="363" spans="1:5" ht="30.75" thickBot="1" x14ac:dyDescent="0.25">
      <c r="A363" s="796" t="s">
        <v>409</v>
      </c>
      <c r="B363" s="797"/>
      <c r="C363" s="251" t="s">
        <v>122</v>
      </c>
      <c r="D363" s="194" t="s">
        <v>318</v>
      </c>
    </row>
    <row r="364" spans="1:5" x14ac:dyDescent="0.2">
      <c r="A364" s="798" t="s">
        <v>410</v>
      </c>
      <c r="B364" s="799"/>
      <c r="C364" s="166">
        <f>SUM(C365:C371)</f>
        <v>7995136.2000000002</v>
      </c>
      <c r="D364" s="166">
        <f>SUM(D365:D371)</f>
        <v>8543531.7800000012</v>
      </c>
    </row>
    <row r="365" spans="1:5" x14ac:dyDescent="0.2">
      <c r="A365" s="800" t="s">
        <v>411</v>
      </c>
      <c r="B365" s="801"/>
      <c r="C365" s="252">
        <v>6324944.2800000003</v>
      </c>
      <c r="D365" s="252">
        <v>6703964.6600000001</v>
      </c>
    </row>
    <row r="366" spans="1:5" x14ac:dyDescent="0.2">
      <c r="A366" s="800" t="s">
        <v>412</v>
      </c>
      <c r="B366" s="801"/>
      <c r="C366" s="252">
        <v>0</v>
      </c>
      <c r="D366" s="252">
        <v>0</v>
      </c>
    </row>
    <row r="367" spans="1:5" ht="27.75" customHeight="1" x14ac:dyDescent="0.2">
      <c r="A367" s="767" t="s">
        <v>413</v>
      </c>
      <c r="B367" s="791"/>
      <c r="C367" s="252">
        <v>1670191.92</v>
      </c>
      <c r="D367" s="252">
        <v>1281473.6599999999</v>
      </c>
    </row>
    <row r="368" spans="1:5" x14ac:dyDescent="0.2">
      <c r="A368" s="767" t="s">
        <v>414</v>
      </c>
      <c r="B368" s="791"/>
      <c r="C368" s="252">
        <v>0</v>
      </c>
      <c r="D368" s="252">
        <v>0</v>
      </c>
    </row>
    <row r="369" spans="1:4" ht="17.25" customHeight="1" x14ac:dyDescent="0.2">
      <c r="A369" s="767" t="s">
        <v>415</v>
      </c>
      <c r="B369" s="791"/>
      <c r="C369" s="252">
        <v>0</v>
      </c>
      <c r="D369" s="252">
        <v>506745.72</v>
      </c>
    </row>
    <row r="370" spans="1:4" ht="16.5" customHeight="1" x14ac:dyDescent="0.2">
      <c r="A370" s="767" t="s">
        <v>416</v>
      </c>
      <c r="B370" s="791"/>
      <c r="C370" s="252">
        <v>0</v>
      </c>
      <c r="D370" s="252">
        <v>0</v>
      </c>
    </row>
    <row r="371" spans="1:4" x14ac:dyDescent="0.2">
      <c r="A371" s="767" t="s">
        <v>346</v>
      </c>
      <c r="B371" s="791"/>
      <c r="C371" s="252">
        <v>0</v>
      </c>
      <c r="D371" s="252">
        <v>51347.74</v>
      </c>
    </row>
    <row r="372" spans="1:4" x14ac:dyDescent="0.2">
      <c r="A372" s="792" t="s">
        <v>417</v>
      </c>
      <c r="B372" s="793"/>
      <c r="C372" s="253">
        <f>C373+C374+C376</f>
        <v>0</v>
      </c>
      <c r="D372" s="253">
        <f>D373+D374+D376</f>
        <v>0</v>
      </c>
    </row>
    <row r="373" spans="1:4" x14ac:dyDescent="0.2">
      <c r="A373" s="794" t="s">
        <v>418</v>
      </c>
      <c r="B373" s="795"/>
      <c r="C373" s="232">
        <v>0</v>
      </c>
      <c r="D373" s="232">
        <v>0</v>
      </c>
    </row>
    <row r="374" spans="1:4" x14ac:dyDescent="0.2">
      <c r="A374" s="794" t="s">
        <v>419</v>
      </c>
      <c r="B374" s="795"/>
      <c r="C374" s="232">
        <v>0</v>
      </c>
      <c r="D374" s="232">
        <v>0</v>
      </c>
    </row>
    <row r="375" spans="1:4" x14ac:dyDescent="0.2">
      <c r="A375" s="794" t="s">
        <v>420</v>
      </c>
      <c r="B375" s="795"/>
      <c r="C375" s="232">
        <v>0</v>
      </c>
      <c r="D375" s="232">
        <v>0</v>
      </c>
    </row>
    <row r="376" spans="1:4" ht="15.75" thickBot="1" x14ac:dyDescent="0.25">
      <c r="A376" s="806" t="s">
        <v>346</v>
      </c>
      <c r="B376" s="807"/>
      <c r="C376" s="232">
        <v>0</v>
      </c>
      <c r="D376" s="232">
        <v>0</v>
      </c>
    </row>
    <row r="377" spans="1:4" ht="15.75" thickBot="1" x14ac:dyDescent="0.25">
      <c r="A377" s="787" t="s">
        <v>226</v>
      </c>
      <c r="B377" s="788"/>
      <c r="C377" s="254">
        <f>C364+C372</f>
        <v>7995136.2000000002</v>
      </c>
      <c r="D377" s="254">
        <f>D364+D372</f>
        <v>8543531.7800000012</v>
      </c>
    </row>
    <row r="380" spans="1:4" ht="26.25" customHeight="1" x14ac:dyDescent="0.2">
      <c r="A380" s="678" t="s">
        <v>421</v>
      </c>
      <c r="B380" s="802"/>
      <c r="C380" s="802"/>
      <c r="D380" s="802"/>
    </row>
    <row r="381" spans="1:4" ht="15.75" thickBot="1" x14ac:dyDescent="0.25">
      <c r="B381" s="229"/>
    </row>
    <row r="382" spans="1:4" ht="30.75" thickBot="1" x14ac:dyDescent="0.25">
      <c r="A382" s="808"/>
      <c r="B382" s="809"/>
      <c r="C382" s="256" t="s">
        <v>314</v>
      </c>
      <c r="D382" s="209" t="s">
        <v>267</v>
      </c>
    </row>
    <row r="383" spans="1:4" ht="15.75" thickBot="1" x14ac:dyDescent="0.25">
      <c r="A383" s="810" t="s">
        <v>422</v>
      </c>
      <c r="B383" s="811"/>
      <c r="C383" s="207">
        <v>27349543.420000002</v>
      </c>
      <c r="D383" s="207">
        <v>37165595.969999999</v>
      </c>
    </row>
    <row r="384" spans="1:4" ht="15.75" thickBot="1" x14ac:dyDescent="0.25">
      <c r="A384" s="774" t="s">
        <v>311</v>
      </c>
      <c r="B384" s="775"/>
      <c r="C384" s="236">
        <f>SUM(C383:C383)</f>
        <v>27349543.420000002</v>
      </c>
      <c r="D384" s="236">
        <f>SUM(D383:D383)</f>
        <v>37165595.969999999</v>
      </c>
    </row>
    <row r="387" spans="1:9" x14ac:dyDescent="0.25">
      <c r="A387" s="678" t="s">
        <v>423</v>
      </c>
      <c r="B387" s="802"/>
      <c r="C387" s="802"/>
      <c r="D387" s="802"/>
      <c r="E387" s="675"/>
    </row>
    <row r="388" spans="1:9" ht="15.75" thickBot="1" x14ac:dyDescent="0.3">
      <c r="E388" s="15"/>
    </row>
    <row r="389" spans="1:9" ht="45.75" thickBot="1" x14ac:dyDescent="0.3">
      <c r="A389" s="742" t="s">
        <v>247</v>
      </c>
      <c r="B389" s="741"/>
      <c r="C389" s="122" t="s">
        <v>424</v>
      </c>
      <c r="D389" s="122" t="s">
        <v>425</v>
      </c>
      <c r="E389" s="15"/>
    </row>
    <row r="390" spans="1:9" ht="15.75" thickBot="1" x14ac:dyDescent="0.3">
      <c r="A390" s="803" t="s">
        <v>426</v>
      </c>
      <c r="B390" s="772"/>
      <c r="C390" s="257">
        <v>1648286.57</v>
      </c>
      <c r="D390" s="257">
        <v>1596635.1</v>
      </c>
      <c r="E390" s="15"/>
    </row>
    <row r="391" spans="1:9" x14ac:dyDescent="0.25">
      <c r="A391" s="15"/>
      <c r="B391" s="15"/>
      <c r="C391" s="15"/>
      <c r="D391" s="15"/>
      <c r="E391" s="15"/>
    </row>
    <row r="392" spans="1:9" ht="29.25" customHeight="1" x14ac:dyDescent="0.25">
      <c r="A392" s="804" t="s">
        <v>427</v>
      </c>
      <c r="B392" s="804"/>
      <c r="C392" s="804"/>
      <c r="D392" s="675"/>
      <c r="E392" s="675"/>
    </row>
    <row r="397" spans="1:9" x14ac:dyDescent="0.2">
      <c r="A397" s="805" t="s">
        <v>428</v>
      </c>
      <c r="B397" s="805"/>
      <c r="C397" s="805"/>
      <c r="D397" s="805"/>
      <c r="E397" s="805"/>
      <c r="F397" s="805"/>
      <c r="G397" s="805"/>
      <c r="H397" s="805"/>
      <c r="I397" s="805"/>
    </row>
    <row r="399" spans="1:9" x14ac:dyDescent="0.2">
      <c r="A399" s="805" t="s">
        <v>429</v>
      </c>
      <c r="B399" s="805"/>
      <c r="C399" s="805"/>
      <c r="D399" s="805"/>
      <c r="E399" s="805"/>
      <c r="F399" s="805"/>
      <c r="G399" s="805"/>
      <c r="H399" s="805"/>
      <c r="I399" s="805"/>
    </row>
    <row r="400" spans="1:9" ht="15.75" thickBot="1" x14ac:dyDescent="0.25">
      <c r="A400" s="258"/>
      <c r="B400" s="258"/>
      <c r="C400" s="258"/>
      <c r="D400" s="258"/>
      <c r="E400" s="258"/>
      <c r="F400" s="258"/>
      <c r="G400" s="258"/>
      <c r="H400" s="258"/>
      <c r="I400" s="259"/>
    </row>
    <row r="401" spans="1:11" ht="15.75" thickBot="1" x14ac:dyDescent="0.25">
      <c r="A401" s="708" t="s">
        <v>430</v>
      </c>
      <c r="B401" s="720" t="s">
        <v>431</v>
      </c>
      <c r="C401" s="817"/>
      <c r="D401" s="812"/>
      <c r="E401" s="796" t="s">
        <v>277</v>
      </c>
      <c r="F401" s="740"/>
      <c r="G401" s="741"/>
      <c r="H401" s="720" t="s">
        <v>432</v>
      </c>
      <c r="I401" s="740"/>
      <c r="J401" s="741"/>
      <c r="K401" s="260" t="s">
        <v>300</v>
      </c>
    </row>
    <row r="402" spans="1:11" ht="105.75" thickBot="1" x14ac:dyDescent="0.25">
      <c r="A402" s="709"/>
      <c r="B402" s="261" t="s">
        <v>433</v>
      </c>
      <c r="C402" s="262" t="s">
        <v>434</v>
      </c>
      <c r="D402" s="263" t="s">
        <v>281</v>
      </c>
      <c r="E402" s="264" t="s">
        <v>251</v>
      </c>
      <c r="F402" s="264" t="s">
        <v>435</v>
      </c>
      <c r="G402" s="265" t="s">
        <v>436</v>
      </c>
      <c r="H402" s="261" t="s">
        <v>433</v>
      </c>
      <c r="I402" s="262" t="s">
        <v>437</v>
      </c>
      <c r="J402" s="266" t="s">
        <v>438</v>
      </c>
      <c r="K402" s="267"/>
    </row>
    <row r="403" spans="1:11" ht="15.75" thickBot="1" x14ac:dyDescent="0.25">
      <c r="A403" s="127" t="s">
        <v>122</v>
      </c>
      <c r="B403" s="268"/>
      <c r="C403" s="269"/>
      <c r="D403" s="270"/>
      <c r="E403" s="269">
        <v>0</v>
      </c>
      <c r="F403" s="268">
        <v>0</v>
      </c>
      <c r="G403" s="269"/>
      <c r="H403" s="268"/>
      <c r="I403" s="271"/>
      <c r="J403" s="272"/>
      <c r="K403" s="240">
        <f>SUM(B403:E403)+SUM(H403:J403)</f>
        <v>0</v>
      </c>
    </row>
    <row r="404" spans="1:11" ht="15.75" thickBot="1" x14ac:dyDescent="0.25">
      <c r="A404" s="273" t="s">
        <v>239</v>
      </c>
      <c r="B404" s="274">
        <f t="shared" ref="B404:K404" si="12">SUM(B405:B407)</f>
        <v>0</v>
      </c>
      <c r="C404" s="275">
        <f t="shared" si="12"/>
        <v>0</v>
      </c>
      <c r="D404" s="276">
        <f t="shared" si="12"/>
        <v>0</v>
      </c>
      <c r="E404" s="274">
        <f t="shared" si="12"/>
        <v>0</v>
      </c>
      <c r="F404" s="274">
        <f t="shared" si="12"/>
        <v>0</v>
      </c>
      <c r="G404" s="274">
        <f t="shared" si="12"/>
        <v>0</v>
      </c>
      <c r="H404" s="274">
        <f t="shared" si="12"/>
        <v>0</v>
      </c>
      <c r="I404" s="274">
        <f t="shared" si="12"/>
        <v>0</v>
      </c>
      <c r="J404" s="274">
        <f t="shared" si="12"/>
        <v>0</v>
      </c>
      <c r="K404" s="274">
        <f t="shared" si="12"/>
        <v>0</v>
      </c>
    </row>
    <row r="405" spans="1:11" x14ac:dyDescent="0.2">
      <c r="A405" s="277" t="s">
        <v>439</v>
      </c>
      <c r="B405" s="278"/>
      <c r="C405" s="279"/>
      <c r="D405" s="280"/>
      <c r="E405" s="281">
        <f>F405+G405</f>
        <v>0</v>
      </c>
      <c r="F405" s="278"/>
      <c r="G405" s="281"/>
      <c r="H405" s="278"/>
      <c r="I405" s="282"/>
      <c r="J405" s="283"/>
      <c r="K405" s="284">
        <f>SUM(B405:E405)+SUM(H405:J405)</f>
        <v>0</v>
      </c>
    </row>
    <row r="406" spans="1:11" x14ac:dyDescent="0.2">
      <c r="A406" s="285" t="s">
        <v>440</v>
      </c>
      <c r="B406" s="286"/>
      <c r="C406" s="287"/>
      <c r="D406" s="288"/>
      <c r="E406" s="287">
        <v>0</v>
      </c>
      <c r="F406" s="286">
        <v>0</v>
      </c>
      <c r="G406" s="287"/>
      <c r="H406" s="286"/>
      <c r="I406" s="289"/>
      <c r="J406" s="290"/>
      <c r="K406" s="291">
        <f>SUM(B406:E406)+SUM(H406:J406)</f>
        <v>0</v>
      </c>
    </row>
    <row r="407" spans="1:11" ht="15.75" thickBot="1" x14ac:dyDescent="0.25">
      <c r="A407" s="292" t="s">
        <v>441</v>
      </c>
      <c r="B407" s="286"/>
      <c r="C407" s="287"/>
      <c r="D407" s="288"/>
      <c r="E407" s="287">
        <v>0</v>
      </c>
      <c r="F407" s="286">
        <v>0</v>
      </c>
      <c r="G407" s="287"/>
      <c r="H407" s="286"/>
      <c r="I407" s="289"/>
      <c r="J407" s="290"/>
      <c r="K407" s="293">
        <f>SUM(B407:E407)+SUM(H407:J407)</f>
        <v>0</v>
      </c>
    </row>
    <row r="408" spans="1:11" ht="15.75" thickBot="1" x14ac:dyDescent="0.25">
      <c r="A408" s="273" t="s">
        <v>240</v>
      </c>
      <c r="B408" s="268">
        <f t="shared" ref="B408:K408" si="13">SUM(B409:B413)</f>
        <v>0</v>
      </c>
      <c r="C408" s="269">
        <f t="shared" si="13"/>
        <v>0</v>
      </c>
      <c r="D408" s="271">
        <f t="shared" si="13"/>
        <v>0</v>
      </c>
      <c r="E408" s="268">
        <f t="shared" si="13"/>
        <v>0</v>
      </c>
      <c r="F408" s="268">
        <f t="shared" si="13"/>
        <v>0</v>
      </c>
      <c r="G408" s="268">
        <f t="shared" si="13"/>
        <v>0</v>
      </c>
      <c r="H408" s="268">
        <f t="shared" si="13"/>
        <v>0</v>
      </c>
      <c r="I408" s="268">
        <f t="shared" si="13"/>
        <v>0</v>
      </c>
      <c r="J408" s="268">
        <f t="shared" si="13"/>
        <v>0</v>
      </c>
      <c r="K408" s="268">
        <f t="shared" si="13"/>
        <v>0</v>
      </c>
    </row>
    <row r="409" spans="1:11" ht="29.25" customHeight="1" x14ac:dyDescent="0.2">
      <c r="A409" s="294" t="s">
        <v>442</v>
      </c>
      <c r="B409" s="278"/>
      <c r="C409" s="279"/>
      <c r="D409" s="280"/>
      <c r="E409" s="281">
        <f>F409+G409</f>
        <v>0</v>
      </c>
      <c r="F409" s="278"/>
      <c r="G409" s="281"/>
      <c r="H409" s="278"/>
      <c r="I409" s="282"/>
      <c r="J409" s="283"/>
      <c r="K409" s="284">
        <f>SUM(B409:E409)+SUM(H409:J409)</f>
        <v>0</v>
      </c>
    </row>
    <row r="410" spans="1:11" ht="13.5" customHeight="1" x14ac:dyDescent="0.2">
      <c r="A410" s="295" t="s">
        <v>443</v>
      </c>
      <c r="B410" s="286"/>
      <c r="C410" s="287"/>
      <c r="D410" s="288"/>
      <c r="E410" s="287">
        <v>0</v>
      </c>
      <c r="F410" s="286">
        <v>0</v>
      </c>
      <c r="G410" s="287"/>
      <c r="H410" s="286"/>
      <c r="I410" s="289"/>
      <c r="J410" s="290"/>
      <c r="K410" s="291">
        <f>SUM(B410:E410)+SUM(H410:J410)</f>
        <v>0</v>
      </c>
    </row>
    <row r="411" spans="1:11" x14ac:dyDescent="0.2">
      <c r="A411" s="295" t="s">
        <v>444</v>
      </c>
      <c r="B411" s="286"/>
      <c r="C411" s="287"/>
      <c r="D411" s="288"/>
      <c r="E411" s="287">
        <v>0</v>
      </c>
      <c r="F411" s="286">
        <v>0</v>
      </c>
      <c r="G411" s="287"/>
      <c r="H411" s="286"/>
      <c r="I411" s="289"/>
      <c r="J411" s="290"/>
      <c r="K411" s="291">
        <f>SUM(B411:E411)+SUM(H411:J411)</f>
        <v>0</v>
      </c>
    </row>
    <row r="412" spans="1:11" x14ac:dyDescent="0.2">
      <c r="A412" s="295" t="s">
        <v>445</v>
      </c>
      <c r="B412" s="286"/>
      <c r="C412" s="287"/>
      <c r="D412" s="288"/>
      <c r="E412" s="287">
        <f>F412+G412</f>
        <v>0</v>
      </c>
      <c r="F412" s="286"/>
      <c r="G412" s="287"/>
      <c r="H412" s="286"/>
      <c r="I412" s="289"/>
      <c r="J412" s="290"/>
      <c r="K412" s="291">
        <f>SUM(B412:E412)+SUM(H412:J412)</f>
        <v>0</v>
      </c>
    </row>
    <row r="413" spans="1:11" ht="25.5" customHeight="1" thickBot="1" x14ac:dyDescent="0.25">
      <c r="A413" s="296" t="s">
        <v>446</v>
      </c>
      <c r="B413" s="286"/>
      <c r="C413" s="287"/>
      <c r="D413" s="288"/>
      <c r="E413" s="287">
        <v>0</v>
      </c>
      <c r="F413" s="286">
        <v>0</v>
      </c>
      <c r="G413" s="287"/>
      <c r="H413" s="286"/>
      <c r="I413" s="289"/>
      <c r="J413" s="290"/>
      <c r="K413" s="293">
        <f>SUM(B413:E413)+SUM(H413:J413)</f>
        <v>0</v>
      </c>
    </row>
    <row r="414" spans="1:11" ht="19.5" customHeight="1" thickBot="1" x14ac:dyDescent="0.25">
      <c r="A414" s="297" t="s">
        <v>267</v>
      </c>
      <c r="B414" s="298">
        <f t="shared" ref="B414:K414" si="14">B403+B404-B408</f>
        <v>0</v>
      </c>
      <c r="C414" s="298">
        <f t="shared" si="14"/>
        <v>0</v>
      </c>
      <c r="D414" s="298">
        <f t="shared" si="14"/>
        <v>0</v>
      </c>
      <c r="E414" s="298">
        <f t="shared" si="14"/>
        <v>0</v>
      </c>
      <c r="F414" s="298">
        <f t="shared" si="14"/>
        <v>0</v>
      </c>
      <c r="G414" s="298">
        <f t="shared" si="14"/>
        <v>0</v>
      </c>
      <c r="H414" s="298">
        <f t="shared" si="14"/>
        <v>0</v>
      </c>
      <c r="I414" s="298">
        <f t="shared" si="14"/>
        <v>0</v>
      </c>
      <c r="J414" s="298">
        <f t="shared" si="14"/>
        <v>0</v>
      </c>
      <c r="K414" s="298">
        <f t="shared" si="14"/>
        <v>0</v>
      </c>
    </row>
    <row r="416" spans="1:11" x14ac:dyDescent="0.2">
      <c r="A416" s="678" t="s">
        <v>447</v>
      </c>
      <c r="B416" s="771"/>
      <c r="C416" s="771"/>
    </row>
    <row r="417" spans="1:9" ht="15.75" thickBot="1" x14ac:dyDescent="0.25">
      <c r="A417" s="156"/>
      <c r="B417" s="299"/>
      <c r="C417" s="299"/>
      <c r="E417" s="7"/>
      <c r="F417" s="7"/>
      <c r="G417" s="7"/>
      <c r="H417" s="7"/>
      <c r="I417" s="7"/>
    </row>
    <row r="418" spans="1:9" ht="30.75" thickBot="1" x14ac:dyDescent="0.25">
      <c r="A418" s="720" t="s">
        <v>313</v>
      </c>
      <c r="B418" s="812"/>
      <c r="C418" s="300" t="s">
        <v>122</v>
      </c>
      <c r="D418" s="157" t="s">
        <v>318</v>
      </c>
    </row>
    <row r="419" spans="1:9" x14ac:dyDescent="0.2">
      <c r="A419" s="813" t="s">
        <v>448</v>
      </c>
      <c r="B419" s="814"/>
      <c r="C419" s="301">
        <v>631543.79</v>
      </c>
      <c r="D419" s="301">
        <v>270812.74</v>
      </c>
      <c r="E419" s="7"/>
      <c r="F419" s="7"/>
      <c r="G419" s="7"/>
      <c r="H419" s="7"/>
      <c r="I419" s="7"/>
    </row>
    <row r="420" spans="1:9" x14ac:dyDescent="0.2">
      <c r="A420" s="815" t="s">
        <v>449</v>
      </c>
      <c r="B420" s="816"/>
      <c r="C420" s="302">
        <v>5261.24</v>
      </c>
      <c r="D420" s="302">
        <v>26064.66</v>
      </c>
      <c r="E420" s="303"/>
      <c r="F420" s="303"/>
      <c r="G420" s="303"/>
      <c r="H420" s="303"/>
      <c r="I420" s="303"/>
    </row>
    <row r="421" spans="1:9" x14ac:dyDescent="0.2">
      <c r="A421" s="815" t="s">
        <v>450</v>
      </c>
      <c r="B421" s="816"/>
      <c r="C421" s="302">
        <v>0</v>
      </c>
      <c r="D421" s="302">
        <v>0</v>
      </c>
      <c r="E421" s="304"/>
      <c r="F421" s="304"/>
      <c r="G421" s="304"/>
      <c r="H421" s="304"/>
      <c r="I421" s="304"/>
    </row>
    <row r="422" spans="1:9" x14ac:dyDescent="0.2">
      <c r="A422" s="815" t="s">
        <v>451</v>
      </c>
      <c r="B422" s="816"/>
      <c r="C422" s="305">
        <f>C423+C426+C427+C428+C429</f>
        <v>10752527.43</v>
      </c>
      <c r="D422" s="305">
        <f>D423+D426+D427+D428+D429</f>
        <v>12353851.84</v>
      </c>
    </row>
    <row r="423" spans="1:9" ht="21.75" customHeight="1" x14ac:dyDescent="0.2">
      <c r="A423" s="782" t="s">
        <v>452</v>
      </c>
      <c r="B423" s="790"/>
      <c r="C423" s="207">
        <v>0</v>
      </c>
      <c r="D423" s="207">
        <v>0</v>
      </c>
    </row>
    <row r="424" spans="1:9" x14ac:dyDescent="0.2">
      <c r="A424" s="766" t="s">
        <v>453</v>
      </c>
      <c r="B424" s="822"/>
      <c r="C424" s="233">
        <v>10215919.310000001</v>
      </c>
      <c r="D424" s="233">
        <v>9926071.7699999996</v>
      </c>
    </row>
    <row r="425" spans="1:9" ht="25.5" customHeight="1" x14ac:dyDescent="0.2">
      <c r="A425" s="766" t="s">
        <v>454</v>
      </c>
      <c r="B425" s="822"/>
      <c r="C425" s="233">
        <v>10215919.310000001</v>
      </c>
      <c r="D425" s="233">
        <v>9926071.7699999996</v>
      </c>
    </row>
    <row r="426" spans="1:9" x14ac:dyDescent="0.2">
      <c r="A426" s="782" t="s">
        <v>455</v>
      </c>
      <c r="B426" s="790"/>
      <c r="C426" s="207">
        <v>250073.33</v>
      </c>
      <c r="D426" s="207">
        <v>0</v>
      </c>
    </row>
    <row r="427" spans="1:9" x14ac:dyDescent="0.2">
      <c r="A427" s="782" t="s">
        <v>456</v>
      </c>
      <c r="B427" s="790"/>
      <c r="C427" s="207">
        <v>4954902.8899999997</v>
      </c>
      <c r="D427" s="207">
        <v>7179106.0599999996</v>
      </c>
    </row>
    <row r="428" spans="1:9" x14ac:dyDescent="0.2">
      <c r="A428" s="782" t="s">
        <v>457</v>
      </c>
      <c r="B428" s="790"/>
      <c r="C428" s="207">
        <v>0</v>
      </c>
      <c r="D428" s="207">
        <v>0</v>
      </c>
    </row>
    <row r="429" spans="1:9" x14ac:dyDescent="0.2">
      <c r="A429" s="782" t="s">
        <v>70</v>
      </c>
      <c r="B429" s="790"/>
      <c r="C429" s="207">
        <v>5547551.21</v>
      </c>
      <c r="D429" s="207">
        <v>5174745.78</v>
      </c>
    </row>
    <row r="430" spans="1:9" ht="24.75" customHeight="1" thickBot="1" x14ac:dyDescent="0.25">
      <c r="A430" s="834" t="s">
        <v>458</v>
      </c>
      <c r="B430" s="835"/>
      <c r="C430" s="302">
        <v>0</v>
      </c>
      <c r="D430" s="302">
        <v>0</v>
      </c>
    </row>
    <row r="431" spans="1:9" ht="15.75" thickBot="1" x14ac:dyDescent="0.25">
      <c r="A431" s="836" t="s">
        <v>311</v>
      </c>
      <c r="B431" s="837"/>
      <c r="C431" s="204">
        <f>SUM(C419+C420+C421+C422+C430)</f>
        <v>11389332.459999999</v>
      </c>
      <c r="D431" s="204">
        <f>SUM(D419+D420+D421+D422+D430)</f>
        <v>12650729.24</v>
      </c>
    </row>
    <row r="434" spans="1:4" x14ac:dyDescent="0.2">
      <c r="A434" s="7" t="s">
        <v>459</v>
      </c>
      <c r="B434" s="7"/>
      <c r="C434" s="7"/>
      <c r="D434" s="7"/>
    </row>
    <row r="435" spans="1:4" ht="15.75" thickBot="1" x14ac:dyDescent="0.25"/>
    <row r="436" spans="1:4" ht="15.75" thickBot="1" x14ac:dyDescent="0.25">
      <c r="A436" s="306" t="s">
        <v>460</v>
      </c>
      <c r="B436" s="307"/>
      <c r="C436" s="307"/>
      <c r="D436" s="308"/>
    </row>
    <row r="437" spans="1:4" ht="15.75" thickBot="1" x14ac:dyDescent="0.25">
      <c r="A437" s="578" t="s">
        <v>122</v>
      </c>
      <c r="B437" s="579"/>
      <c r="C437" s="818" t="s">
        <v>461</v>
      </c>
      <c r="D437" s="819"/>
    </row>
    <row r="438" spans="1:4" ht="15.75" thickBot="1" x14ac:dyDescent="0.25">
      <c r="A438" s="309"/>
      <c r="B438" s="310">
        <v>0</v>
      </c>
      <c r="C438" s="310"/>
      <c r="D438" s="311">
        <v>0</v>
      </c>
    </row>
    <row r="441" spans="1:4" x14ac:dyDescent="0.2">
      <c r="A441" s="820" t="s">
        <v>462</v>
      </c>
      <c r="B441" s="820"/>
      <c r="C441" s="820"/>
      <c r="D441" s="679"/>
    </row>
    <row r="442" spans="1:4" ht="14.25" customHeight="1" x14ac:dyDescent="0.2">
      <c r="A442" s="821" t="s">
        <v>463</v>
      </c>
      <c r="B442" s="821"/>
      <c r="C442" s="821"/>
    </row>
    <row r="443" spans="1:4" ht="15.75" thickBot="1" x14ac:dyDescent="0.25">
      <c r="A443" s="312"/>
      <c r="B443" s="313"/>
      <c r="C443" s="313"/>
    </row>
    <row r="444" spans="1:4" ht="15.75" thickBot="1" x14ac:dyDescent="0.25">
      <c r="A444" s="738" t="s">
        <v>266</v>
      </c>
      <c r="B444" s="823"/>
      <c r="C444" s="256" t="s">
        <v>464</v>
      </c>
      <c r="D444" s="314" t="s">
        <v>465</v>
      </c>
    </row>
    <row r="445" spans="1:4" x14ac:dyDescent="0.2">
      <c r="A445" s="824" t="s">
        <v>466</v>
      </c>
      <c r="B445" s="825"/>
      <c r="C445" s="315">
        <v>0</v>
      </c>
      <c r="D445" s="316">
        <v>0</v>
      </c>
    </row>
    <row r="446" spans="1:4" x14ac:dyDescent="0.2">
      <c r="A446" s="826" t="s">
        <v>467</v>
      </c>
      <c r="B446" s="827"/>
      <c r="C446" s="317">
        <v>0</v>
      </c>
      <c r="D446" s="316">
        <v>0</v>
      </c>
    </row>
    <row r="447" spans="1:4" x14ac:dyDescent="0.2">
      <c r="A447" s="828" t="s">
        <v>468</v>
      </c>
      <c r="B447" s="829"/>
      <c r="C447" s="316">
        <v>0</v>
      </c>
      <c r="D447" s="316">
        <v>0</v>
      </c>
    </row>
    <row r="448" spans="1:4" x14ac:dyDescent="0.2">
      <c r="A448" s="830" t="s">
        <v>469</v>
      </c>
      <c r="B448" s="831"/>
      <c r="C448" s="316">
        <v>0</v>
      </c>
      <c r="D448" s="316">
        <v>0</v>
      </c>
    </row>
    <row r="449" spans="1:4" ht="13.5" customHeight="1" thickBot="1" x14ac:dyDescent="0.25">
      <c r="A449" s="832" t="s">
        <v>470</v>
      </c>
      <c r="B449" s="833"/>
      <c r="C449" s="316">
        <v>0</v>
      </c>
      <c r="D449" s="316">
        <v>0</v>
      </c>
    </row>
    <row r="457" spans="1:4" x14ac:dyDescent="0.2">
      <c r="A457" s="3" t="s">
        <v>471</v>
      </c>
      <c r="B457" s="3"/>
      <c r="C457" s="3"/>
    </row>
    <row r="458" spans="1:4" ht="15.75" thickBot="1" x14ac:dyDescent="0.25">
      <c r="A458" s="156"/>
      <c r="B458" s="156"/>
      <c r="C458" s="156"/>
    </row>
    <row r="459" spans="1:4" ht="30.75" thickBot="1" x14ac:dyDescent="0.25">
      <c r="A459" s="318"/>
      <c r="B459" s="300" t="s">
        <v>472</v>
      </c>
      <c r="C459" s="194" t="s">
        <v>473</v>
      </c>
    </row>
    <row r="460" spans="1:4" ht="15.75" thickBot="1" x14ac:dyDescent="0.25">
      <c r="A460" s="238" t="s">
        <v>474</v>
      </c>
      <c r="B460" s="319">
        <f>B461+B466</f>
        <v>0</v>
      </c>
      <c r="C460" s="319">
        <f>C461+C466</f>
        <v>0</v>
      </c>
    </row>
    <row r="461" spans="1:4" x14ac:dyDescent="0.2">
      <c r="A461" s="320" t="s">
        <v>475</v>
      </c>
      <c r="B461" s="162">
        <f>SUM(B463:B465)</f>
        <v>0</v>
      </c>
      <c r="C461" s="162">
        <f>SUM(C463:C465)</f>
        <v>0</v>
      </c>
    </row>
    <row r="462" spans="1:4" x14ac:dyDescent="0.2">
      <c r="A462" s="321" t="s">
        <v>269</v>
      </c>
      <c r="B462" s="322"/>
      <c r="C462" s="322"/>
    </row>
    <row r="463" spans="1:4" x14ac:dyDescent="0.2">
      <c r="A463" s="321"/>
      <c r="B463" s="322"/>
      <c r="C463" s="322"/>
    </row>
    <row r="464" spans="1:4" x14ac:dyDescent="0.2">
      <c r="A464" s="321"/>
      <c r="B464" s="322"/>
      <c r="C464" s="322"/>
    </row>
    <row r="465" spans="1:3" ht="15.75" thickBot="1" x14ac:dyDescent="0.25">
      <c r="A465" s="323"/>
      <c r="B465" s="324"/>
      <c r="C465" s="324"/>
    </row>
    <row r="466" spans="1:3" x14ac:dyDescent="0.2">
      <c r="A466" s="320" t="s">
        <v>476</v>
      </c>
      <c r="B466" s="162">
        <f>SUM(B468:B470)</f>
        <v>0</v>
      </c>
      <c r="C466" s="162">
        <f>SUM(C468:C470)</f>
        <v>0</v>
      </c>
    </row>
    <row r="467" spans="1:3" x14ac:dyDescent="0.2">
      <c r="A467" s="321" t="s">
        <v>269</v>
      </c>
      <c r="B467" s="325"/>
      <c r="C467" s="325"/>
    </row>
    <row r="468" spans="1:3" x14ac:dyDescent="0.2">
      <c r="A468" s="326"/>
      <c r="B468" s="325"/>
      <c r="C468" s="325"/>
    </row>
    <row r="469" spans="1:3" x14ac:dyDescent="0.2">
      <c r="A469" s="326"/>
      <c r="B469" s="322"/>
      <c r="C469" s="322"/>
    </row>
    <row r="470" spans="1:3" ht="15.75" thickBot="1" x14ac:dyDescent="0.25">
      <c r="A470" s="327"/>
      <c r="B470" s="324"/>
      <c r="C470" s="324"/>
    </row>
    <row r="471" spans="1:3" ht="15.75" thickBot="1" x14ac:dyDescent="0.25">
      <c r="A471" s="238" t="s">
        <v>477</v>
      </c>
      <c r="B471" s="319">
        <f>B472+B477</f>
        <v>11172013.52</v>
      </c>
      <c r="C471" s="319">
        <f>C472+C477</f>
        <v>9157015.0199999996</v>
      </c>
    </row>
    <row r="472" spans="1:3" x14ac:dyDescent="0.2">
      <c r="A472" s="328" t="s">
        <v>475</v>
      </c>
      <c r="B472" s="329">
        <f>SUM(B474:B476)</f>
        <v>0</v>
      </c>
      <c r="C472" s="329">
        <f>SUM(C474:C476)</f>
        <v>0</v>
      </c>
    </row>
    <row r="473" spans="1:3" x14ac:dyDescent="0.2">
      <c r="A473" s="326" t="s">
        <v>269</v>
      </c>
      <c r="B473" s="322"/>
      <c r="C473" s="322"/>
    </row>
    <row r="474" spans="1:3" x14ac:dyDescent="0.2">
      <c r="A474" s="326"/>
      <c r="B474" s="322"/>
      <c r="C474" s="322"/>
    </row>
    <row r="475" spans="1:3" x14ac:dyDescent="0.2">
      <c r="A475" s="326"/>
      <c r="B475" s="322"/>
      <c r="C475" s="322"/>
    </row>
    <row r="476" spans="1:3" ht="15.75" thickBot="1" x14ac:dyDescent="0.25">
      <c r="A476" s="327"/>
      <c r="B476" s="324"/>
      <c r="C476" s="324"/>
    </row>
    <row r="477" spans="1:3" x14ac:dyDescent="0.2">
      <c r="A477" s="330" t="s">
        <v>476</v>
      </c>
      <c r="B477" s="167">
        <f>SUM(B479:B484)</f>
        <v>11172013.52</v>
      </c>
      <c r="C477" s="167">
        <f>SUM(C479:C484)</f>
        <v>9157015.0199999996</v>
      </c>
    </row>
    <row r="478" spans="1:3" x14ac:dyDescent="0.2">
      <c r="A478" s="326" t="s">
        <v>269</v>
      </c>
      <c r="B478" s="170"/>
      <c r="C478" s="170"/>
    </row>
    <row r="479" spans="1:3" ht="30" x14ac:dyDescent="0.2">
      <c r="A479" s="331" t="s">
        <v>631</v>
      </c>
      <c r="B479" s="170">
        <v>12226.15</v>
      </c>
      <c r="C479" s="170">
        <v>31555.23</v>
      </c>
    </row>
    <row r="480" spans="1:3" ht="30" x14ac:dyDescent="0.2">
      <c r="A480" s="331" t="s">
        <v>632</v>
      </c>
      <c r="B480" s="170">
        <v>710000</v>
      </c>
      <c r="C480" s="170">
        <v>0</v>
      </c>
    </row>
    <row r="481" spans="1:9" ht="60" x14ac:dyDescent="0.2">
      <c r="A481" s="331" t="s">
        <v>618</v>
      </c>
      <c r="B481" s="170">
        <v>10449787.369999999</v>
      </c>
      <c r="C481" s="170">
        <v>9125459.7899999991</v>
      </c>
    </row>
    <row r="482" spans="1:9" x14ac:dyDescent="0.2">
      <c r="A482" s="331"/>
      <c r="B482" s="332">
        <v>0</v>
      </c>
      <c r="C482" s="332">
        <v>0</v>
      </c>
    </row>
    <row r="483" spans="1:9" x14ac:dyDescent="0.2">
      <c r="A483" s="331"/>
      <c r="B483" s="332">
        <v>0</v>
      </c>
      <c r="C483" s="332">
        <v>0</v>
      </c>
    </row>
    <row r="484" spans="1:9" ht="15.75" thickBot="1" x14ac:dyDescent="0.3">
      <c r="A484" s="331"/>
      <c r="B484" s="8">
        <v>0</v>
      </c>
      <c r="C484" s="8">
        <v>0</v>
      </c>
    </row>
    <row r="485" spans="1:9" x14ac:dyDescent="0.2">
      <c r="A485" s="3"/>
      <c r="B485" s="3"/>
      <c r="C485" s="3"/>
    </row>
    <row r="486" spans="1:9" x14ac:dyDescent="0.2">
      <c r="A486" s="3"/>
      <c r="B486" s="3"/>
      <c r="C486" s="3"/>
    </row>
    <row r="487" spans="1:9" ht="43.5" customHeight="1" x14ac:dyDescent="0.2">
      <c r="A487" s="678" t="s">
        <v>478</v>
      </c>
      <c r="B487" s="678"/>
      <c r="C487" s="678"/>
      <c r="D487" s="678"/>
      <c r="E487" s="679"/>
      <c r="F487" s="679"/>
      <c r="G487" s="679"/>
      <c r="H487" s="679"/>
      <c r="I487" s="679"/>
    </row>
    <row r="488" spans="1:9" ht="15.75" thickBot="1" x14ac:dyDescent="0.25">
      <c r="A488" s="2"/>
      <c r="B488" s="2"/>
      <c r="C488" s="2"/>
      <c r="D488" s="2"/>
      <c r="E488" s="24"/>
      <c r="F488" s="24"/>
      <c r="G488" s="24"/>
      <c r="H488" s="24"/>
      <c r="I488" s="24"/>
    </row>
    <row r="489" spans="1:9" ht="55.5" customHeight="1" thickBot="1" x14ac:dyDescent="0.25">
      <c r="A489" s="748" t="s">
        <v>479</v>
      </c>
      <c r="B489" s="846"/>
      <c r="C489" s="847"/>
      <c r="D489" s="739"/>
    </row>
    <row r="490" spans="1:9" ht="24.75" customHeight="1" thickBot="1" x14ac:dyDescent="0.25">
      <c r="A490" s="848" t="s">
        <v>122</v>
      </c>
      <c r="B490" s="849"/>
      <c r="C490" s="850" t="s">
        <v>267</v>
      </c>
      <c r="D490" s="851"/>
    </row>
    <row r="491" spans="1:9" ht="20.25" customHeight="1" thickBot="1" x14ac:dyDescent="0.25">
      <c r="A491" s="852">
        <v>0</v>
      </c>
      <c r="B491" s="853"/>
      <c r="C491" s="854">
        <v>0</v>
      </c>
      <c r="D491" s="855"/>
    </row>
    <row r="492" spans="1:9" x14ac:dyDescent="0.2">
      <c r="A492" s="3"/>
      <c r="B492" s="3"/>
      <c r="C492" s="3"/>
    </row>
    <row r="493" spans="1:9" x14ac:dyDescent="0.2">
      <c r="A493" s="3"/>
      <c r="B493" s="3"/>
      <c r="C493" s="3"/>
    </row>
    <row r="494" spans="1:9" x14ac:dyDescent="0.2">
      <c r="A494" s="3"/>
      <c r="B494" s="3"/>
      <c r="C494" s="3"/>
    </row>
    <row r="495" spans="1:9" x14ac:dyDescent="0.2">
      <c r="A495" s="3"/>
      <c r="B495" s="3"/>
      <c r="C495" s="3"/>
    </row>
    <row r="496" spans="1:9" x14ac:dyDescent="0.2">
      <c r="A496" s="3"/>
      <c r="B496" s="3"/>
      <c r="C496" s="3"/>
    </row>
    <row r="497" spans="1:7" x14ac:dyDescent="0.2">
      <c r="A497" s="3"/>
      <c r="B497" s="3"/>
      <c r="C497" s="3"/>
    </row>
    <row r="498" spans="1:7" x14ac:dyDescent="0.2">
      <c r="A498" s="3"/>
      <c r="B498" s="3"/>
      <c r="C498" s="3"/>
    </row>
    <row r="499" spans="1:7" x14ac:dyDescent="0.2">
      <c r="A499" s="3"/>
      <c r="B499" s="3"/>
      <c r="C499" s="3"/>
    </row>
    <row r="500" spans="1:7" x14ac:dyDescent="0.2">
      <c r="A500" s="3"/>
      <c r="B500" s="3"/>
      <c r="C500" s="3"/>
    </row>
    <row r="501" spans="1:7" x14ac:dyDescent="0.2">
      <c r="A501" s="3" t="s">
        <v>480</v>
      </c>
      <c r="B501" s="3"/>
      <c r="C501" s="3"/>
    </row>
    <row r="502" spans="1:7" x14ac:dyDescent="0.2">
      <c r="A502" s="3" t="s">
        <v>481</v>
      </c>
      <c r="B502" s="3"/>
      <c r="C502" s="3"/>
    </row>
    <row r="503" spans="1:7" ht="15.75" thickBot="1" x14ac:dyDescent="0.25">
      <c r="A503" s="3"/>
      <c r="B503" s="3"/>
      <c r="C503" s="3"/>
    </row>
    <row r="504" spans="1:7" ht="30.75" thickBot="1" x14ac:dyDescent="0.25">
      <c r="A504" s="710" t="s">
        <v>482</v>
      </c>
      <c r="B504" s="711"/>
      <c r="C504" s="711"/>
      <c r="D504" s="712"/>
      <c r="E504" s="300" t="s">
        <v>472</v>
      </c>
      <c r="F504" s="194" t="s">
        <v>473</v>
      </c>
      <c r="G504" s="333"/>
    </row>
    <row r="505" spans="1:7" ht="14.25" customHeight="1" thickBot="1" x14ac:dyDescent="0.25">
      <c r="A505" s="768" t="s">
        <v>628</v>
      </c>
      <c r="B505" s="838"/>
      <c r="C505" s="838"/>
      <c r="D505" s="839"/>
      <c r="E505" s="319">
        <f>SUM(E506:E513)</f>
        <v>20089790.48</v>
      </c>
      <c r="F505" s="319">
        <f>SUM(F506:F513)</f>
        <v>22947146.799999997</v>
      </c>
      <c r="G505" s="334"/>
    </row>
    <row r="506" spans="1:7" x14ac:dyDescent="0.2">
      <c r="A506" s="840" t="s">
        <v>483</v>
      </c>
      <c r="B506" s="841"/>
      <c r="C506" s="841"/>
      <c r="D506" s="842"/>
      <c r="E506" s="325">
        <v>8782575.9199999999</v>
      </c>
      <c r="F506" s="325">
        <v>9965080.4499999993</v>
      </c>
      <c r="G506" s="156"/>
    </row>
    <row r="507" spans="1:7" x14ac:dyDescent="0.2">
      <c r="A507" s="843" t="s">
        <v>484</v>
      </c>
      <c r="B507" s="844"/>
      <c r="C507" s="844"/>
      <c r="D507" s="845"/>
      <c r="E507" s="322">
        <v>9933166.5700000003</v>
      </c>
      <c r="F507" s="322">
        <v>11983018.619999999</v>
      </c>
      <c r="G507" s="156"/>
    </row>
    <row r="508" spans="1:7" x14ac:dyDescent="0.2">
      <c r="A508" s="843" t="s">
        <v>485</v>
      </c>
      <c r="B508" s="844"/>
      <c r="C508" s="844"/>
      <c r="D508" s="845"/>
      <c r="E508" s="322">
        <v>1145197.8999999999</v>
      </c>
      <c r="F508" s="322">
        <v>835742.9</v>
      </c>
      <c r="G508" s="156"/>
    </row>
    <row r="509" spans="1:7" x14ac:dyDescent="0.2">
      <c r="A509" s="862" t="s">
        <v>486</v>
      </c>
      <c r="B509" s="863"/>
      <c r="C509" s="863"/>
      <c r="D509" s="864"/>
      <c r="E509" s="322">
        <v>0</v>
      </c>
      <c r="F509" s="322">
        <v>0</v>
      </c>
      <c r="G509" s="156"/>
    </row>
    <row r="510" spans="1:7" x14ac:dyDescent="0.2">
      <c r="A510" s="843" t="s">
        <v>487</v>
      </c>
      <c r="B510" s="844"/>
      <c r="C510" s="844"/>
      <c r="D510" s="845"/>
      <c r="E510" s="322">
        <v>0</v>
      </c>
      <c r="F510" s="322">
        <v>0</v>
      </c>
      <c r="G510" s="156"/>
    </row>
    <row r="511" spans="1:7" x14ac:dyDescent="0.2">
      <c r="A511" s="736" t="s">
        <v>488</v>
      </c>
      <c r="B511" s="865"/>
      <c r="C511" s="865"/>
      <c r="D511" s="737"/>
      <c r="E511" s="322">
        <v>0</v>
      </c>
      <c r="F511" s="322">
        <v>0</v>
      </c>
      <c r="G511" s="156"/>
    </row>
    <row r="512" spans="1:7" x14ac:dyDescent="0.2">
      <c r="A512" s="736" t="s">
        <v>489</v>
      </c>
      <c r="B512" s="865"/>
      <c r="C512" s="865"/>
      <c r="D512" s="737"/>
      <c r="E512" s="322">
        <v>203273.71</v>
      </c>
      <c r="F512" s="322">
        <v>90231.13</v>
      </c>
      <c r="G512" s="156"/>
    </row>
    <row r="513" spans="1:7" ht="15.75" thickBot="1" x14ac:dyDescent="0.25">
      <c r="A513" s="732" t="s">
        <v>490</v>
      </c>
      <c r="B513" s="866"/>
      <c r="C513" s="866"/>
      <c r="D513" s="733"/>
      <c r="E513" s="337">
        <v>25576.38</v>
      </c>
      <c r="F513" s="337">
        <v>73073.7</v>
      </c>
      <c r="G513" s="156"/>
    </row>
    <row r="514" spans="1:7" ht="15.75" thickBot="1" x14ac:dyDescent="0.25">
      <c r="A514" s="768" t="s">
        <v>491</v>
      </c>
      <c r="B514" s="838"/>
      <c r="C514" s="838"/>
      <c r="D514" s="839"/>
      <c r="E514" s="338">
        <v>0</v>
      </c>
      <c r="F514" s="338">
        <v>0</v>
      </c>
      <c r="G514" s="243"/>
    </row>
    <row r="515" spans="1:7" ht="15.75" thickBot="1" x14ac:dyDescent="0.25">
      <c r="A515" s="856" t="s">
        <v>492</v>
      </c>
      <c r="B515" s="857"/>
      <c r="C515" s="857"/>
      <c r="D515" s="858"/>
      <c r="E515" s="339">
        <v>0</v>
      </c>
      <c r="F515" s="339">
        <v>0</v>
      </c>
      <c r="G515" s="243"/>
    </row>
    <row r="516" spans="1:7" ht="15.75" thickBot="1" x14ac:dyDescent="0.25">
      <c r="A516" s="856" t="s">
        <v>493</v>
      </c>
      <c r="B516" s="857"/>
      <c r="C516" s="857"/>
      <c r="D516" s="858"/>
      <c r="E516" s="338">
        <v>0</v>
      </c>
      <c r="F516" s="338">
        <v>0</v>
      </c>
      <c r="G516" s="243"/>
    </row>
    <row r="517" spans="1:7" ht="15.75" thickBot="1" x14ac:dyDescent="0.25">
      <c r="A517" s="856" t="s">
        <v>494</v>
      </c>
      <c r="B517" s="857"/>
      <c r="C517" s="857"/>
      <c r="D517" s="858"/>
      <c r="E517" s="338">
        <v>0</v>
      </c>
      <c r="F517" s="338">
        <v>0</v>
      </c>
      <c r="G517" s="243"/>
    </row>
    <row r="518" spans="1:7" ht="15.75" thickBot="1" x14ac:dyDescent="0.25">
      <c r="A518" s="856" t="s">
        <v>495</v>
      </c>
      <c r="B518" s="857"/>
      <c r="C518" s="857"/>
      <c r="D518" s="858"/>
      <c r="E518" s="319">
        <f>SUM(E519+E527+E530+E533)</f>
        <v>4808708.6099999994</v>
      </c>
      <c r="F518" s="319">
        <f>SUM(F519+F527+F530+F533)</f>
        <v>3962053.4399999995</v>
      </c>
      <c r="G518" s="334"/>
    </row>
    <row r="519" spans="1:7" x14ac:dyDescent="0.2">
      <c r="A519" s="840" t="s">
        <v>496</v>
      </c>
      <c r="B519" s="841"/>
      <c r="C519" s="841"/>
      <c r="D519" s="842"/>
      <c r="E519" s="223">
        <f>SUM(E520:E526)</f>
        <v>0</v>
      </c>
      <c r="F519" s="223">
        <f>SUM(F520:F526)</f>
        <v>0</v>
      </c>
    </row>
    <row r="520" spans="1:7" x14ac:dyDescent="0.2">
      <c r="A520" s="859" t="s">
        <v>497</v>
      </c>
      <c r="B520" s="860"/>
      <c r="C520" s="860"/>
      <c r="D520" s="861"/>
      <c r="E520" s="340">
        <v>0</v>
      </c>
      <c r="F520" s="340">
        <v>0</v>
      </c>
      <c r="G520" s="341"/>
    </row>
    <row r="521" spans="1:7" x14ac:dyDescent="0.2">
      <c r="A521" s="859" t="s">
        <v>498</v>
      </c>
      <c r="B521" s="860"/>
      <c r="C521" s="860"/>
      <c r="D521" s="861"/>
      <c r="E521" s="340">
        <v>0</v>
      </c>
      <c r="F521" s="340">
        <v>0</v>
      </c>
      <c r="G521" s="341"/>
    </row>
    <row r="522" spans="1:7" x14ac:dyDescent="0.2">
      <c r="A522" s="859" t="s">
        <v>499</v>
      </c>
      <c r="B522" s="860"/>
      <c r="C522" s="860"/>
      <c r="D522" s="861"/>
      <c r="E522" s="340">
        <v>0</v>
      </c>
      <c r="F522" s="340">
        <v>0</v>
      </c>
      <c r="G522" s="341"/>
    </row>
    <row r="523" spans="1:7" x14ac:dyDescent="0.2">
      <c r="A523" s="859" t="s">
        <v>500</v>
      </c>
      <c r="B523" s="860"/>
      <c r="C523" s="860"/>
      <c r="D523" s="861"/>
      <c r="E523" s="340">
        <v>0</v>
      </c>
      <c r="F523" s="340">
        <v>0</v>
      </c>
      <c r="G523" s="341"/>
    </row>
    <row r="524" spans="1:7" x14ac:dyDescent="0.2">
      <c r="A524" s="859" t="s">
        <v>501</v>
      </c>
      <c r="B524" s="860"/>
      <c r="C524" s="860"/>
      <c r="D524" s="861"/>
      <c r="E524" s="340">
        <v>0</v>
      </c>
      <c r="F524" s="340">
        <v>0</v>
      </c>
      <c r="G524" s="341"/>
    </row>
    <row r="525" spans="1:7" x14ac:dyDescent="0.2">
      <c r="A525" s="859" t="s">
        <v>502</v>
      </c>
      <c r="B525" s="860"/>
      <c r="C525" s="860"/>
      <c r="D525" s="861"/>
      <c r="E525" s="340">
        <v>0</v>
      </c>
      <c r="F525" s="340">
        <v>0</v>
      </c>
      <c r="G525" s="341"/>
    </row>
    <row r="526" spans="1:7" x14ac:dyDescent="0.2">
      <c r="A526" s="859" t="s">
        <v>503</v>
      </c>
      <c r="B526" s="860"/>
      <c r="C526" s="860"/>
      <c r="D526" s="861"/>
      <c r="E526" s="340">
        <v>0</v>
      </c>
      <c r="F526" s="340">
        <v>0</v>
      </c>
      <c r="G526" s="341"/>
    </row>
    <row r="527" spans="1:7" x14ac:dyDescent="0.2">
      <c r="A527" s="736" t="s">
        <v>504</v>
      </c>
      <c r="B527" s="865"/>
      <c r="C527" s="865"/>
      <c r="D527" s="737"/>
      <c r="E527" s="139">
        <f>SUM(E528:E529)</f>
        <v>0</v>
      </c>
      <c r="F527" s="139">
        <f>SUM(F528:F529)</f>
        <v>0</v>
      </c>
    </row>
    <row r="528" spans="1:7" x14ac:dyDescent="0.2">
      <c r="A528" s="859" t="s">
        <v>505</v>
      </c>
      <c r="B528" s="860"/>
      <c r="C528" s="860"/>
      <c r="D528" s="861"/>
      <c r="E528" s="340">
        <v>0</v>
      </c>
      <c r="F528" s="340">
        <v>0</v>
      </c>
      <c r="G528" s="341"/>
    </row>
    <row r="529" spans="1:7" x14ac:dyDescent="0.2">
      <c r="A529" s="859" t="s">
        <v>506</v>
      </c>
      <c r="B529" s="860"/>
      <c r="C529" s="860"/>
      <c r="D529" s="861"/>
      <c r="E529" s="340">
        <v>0</v>
      </c>
      <c r="F529" s="340">
        <v>0</v>
      </c>
      <c r="G529" s="341"/>
    </row>
    <row r="530" spans="1:7" x14ac:dyDescent="0.2">
      <c r="A530" s="843" t="s">
        <v>507</v>
      </c>
      <c r="B530" s="844"/>
      <c r="C530" s="844"/>
      <c r="D530" s="845"/>
      <c r="E530" s="139">
        <f>SUM(E531:E532)</f>
        <v>0</v>
      </c>
      <c r="F530" s="139">
        <f>SUM(F531:F532)</f>
        <v>0</v>
      </c>
    </row>
    <row r="531" spans="1:7" x14ac:dyDescent="0.2">
      <c r="A531" s="859" t="s">
        <v>508</v>
      </c>
      <c r="B531" s="860"/>
      <c r="C531" s="860"/>
      <c r="D531" s="861"/>
      <c r="E531" s="340">
        <v>0</v>
      </c>
      <c r="F531" s="340">
        <v>0</v>
      </c>
      <c r="G531" s="341"/>
    </row>
    <row r="532" spans="1:7" x14ac:dyDescent="0.2">
      <c r="A532" s="859" t="s">
        <v>509</v>
      </c>
      <c r="B532" s="860"/>
      <c r="C532" s="860"/>
      <c r="D532" s="861"/>
      <c r="E532" s="340">
        <v>0</v>
      </c>
      <c r="F532" s="340">
        <v>0</v>
      </c>
      <c r="G532" s="341"/>
    </row>
    <row r="533" spans="1:7" x14ac:dyDescent="0.2">
      <c r="A533" s="843" t="s">
        <v>510</v>
      </c>
      <c r="B533" s="844"/>
      <c r="C533" s="844"/>
      <c r="D533" s="845"/>
      <c r="E533" s="139">
        <f>SUM(E534+E543)</f>
        <v>4808708.6099999994</v>
      </c>
      <c r="F533" s="139">
        <f>SUM(F534+F543)</f>
        <v>3962053.4399999995</v>
      </c>
    </row>
    <row r="534" spans="1:7" x14ac:dyDescent="0.2">
      <c r="A534" s="859" t="s">
        <v>511</v>
      </c>
      <c r="B534" s="860"/>
      <c r="C534" s="860"/>
      <c r="D534" s="861"/>
      <c r="E534" s="322">
        <v>1752640.17</v>
      </c>
      <c r="F534" s="322">
        <v>1433784.41</v>
      </c>
      <c r="G534" s="156"/>
    </row>
    <row r="535" spans="1:7" x14ac:dyDescent="0.2">
      <c r="A535" s="859" t="s">
        <v>512</v>
      </c>
      <c r="B535" s="860"/>
      <c r="C535" s="860"/>
      <c r="D535" s="861"/>
      <c r="E535" s="322">
        <v>0</v>
      </c>
      <c r="F535" s="322">
        <v>0</v>
      </c>
      <c r="G535" s="156"/>
    </row>
    <row r="536" spans="1:7" x14ac:dyDescent="0.2">
      <c r="A536" s="859" t="s">
        <v>513</v>
      </c>
      <c r="B536" s="860"/>
      <c r="C536" s="860"/>
      <c r="D536" s="861"/>
      <c r="E536" s="322">
        <v>0</v>
      </c>
      <c r="F536" s="322">
        <v>0</v>
      </c>
      <c r="G536" s="156"/>
    </row>
    <row r="537" spans="1:7" x14ac:dyDescent="0.2">
      <c r="A537" s="859" t="s">
        <v>514</v>
      </c>
      <c r="B537" s="860"/>
      <c r="C537" s="860"/>
      <c r="D537" s="861"/>
      <c r="E537" s="322">
        <v>0</v>
      </c>
      <c r="F537" s="322">
        <v>0</v>
      </c>
      <c r="G537" s="156"/>
    </row>
    <row r="538" spans="1:7" x14ac:dyDescent="0.2">
      <c r="A538" s="859" t="s">
        <v>515</v>
      </c>
      <c r="B538" s="860"/>
      <c r="C538" s="860"/>
      <c r="D538" s="861"/>
      <c r="E538" s="322">
        <v>0</v>
      </c>
      <c r="F538" s="322">
        <v>0</v>
      </c>
      <c r="G538" s="156"/>
    </row>
    <row r="539" spans="1:7" x14ac:dyDescent="0.2">
      <c r="A539" s="859" t="s">
        <v>516</v>
      </c>
      <c r="B539" s="860"/>
      <c r="C539" s="860"/>
      <c r="D539" s="861"/>
      <c r="E539" s="322">
        <v>0</v>
      </c>
      <c r="F539" s="322">
        <v>0</v>
      </c>
      <c r="G539" s="156"/>
    </row>
    <row r="540" spans="1:7" x14ac:dyDescent="0.2">
      <c r="A540" s="859" t="s">
        <v>517</v>
      </c>
      <c r="B540" s="860"/>
      <c r="C540" s="860"/>
      <c r="D540" s="861"/>
      <c r="E540" s="322">
        <v>0</v>
      </c>
      <c r="F540" s="322">
        <v>0</v>
      </c>
      <c r="G540" s="156"/>
    </row>
    <row r="541" spans="1:7" x14ac:dyDescent="0.2">
      <c r="A541" s="859" t="s">
        <v>518</v>
      </c>
      <c r="B541" s="860"/>
      <c r="C541" s="860"/>
      <c r="D541" s="861"/>
      <c r="E541" s="322">
        <v>0</v>
      </c>
      <c r="F541" s="322">
        <v>0</v>
      </c>
      <c r="G541" s="156"/>
    </row>
    <row r="542" spans="1:7" x14ac:dyDescent="0.2">
      <c r="A542" s="859" t="s">
        <v>519</v>
      </c>
      <c r="B542" s="860"/>
      <c r="C542" s="860"/>
      <c r="D542" s="861"/>
      <c r="E542" s="322">
        <v>0</v>
      </c>
      <c r="F542" s="322">
        <v>0</v>
      </c>
      <c r="G542" s="156"/>
    </row>
    <row r="543" spans="1:7" x14ac:dyDescent="0.2">
      <c r="A543" s="867" t="s">
        <v>520</v>
      </c>
      <c r="B543" s="868"/>
      <c r="C543" s="868"/>
      <c r="D543" s="869"/>
      <c r="E543" s="322">
        <v>3056068.44</v>
      </c>
      <c r="F543" s="322">
        <v>2528269.0299999998</v>
      </c>
      <c r="G543" s="156"/>
    </row>
    <row r="544" spans="1:7" x14ac:dyDescent="0.2">
      <c r="A544" s="867" t="s">
        <v>521</v>
      </c>
      <c r="B544" s="868"/>
      <c r="C544" s="868"/>
      <c r="D544" s="869"/>
      <c r="E544" s="322">
        <v>0</v>
      </c>
      <c r="F544" s="322">
        <v>0</v>
      </c>
      <c r="G544" s="156"/>
    </row>
    <row r="545" spans="1:7" x14ac:dyDescent="0.2">
      <c r="A545" s="867" t="s">
        <v>522</v>
      </c>
      <c r="B545" s="868"/>
      <c r="C545" s="868"/>
      <c r="D545" s="869"/>
      <c r="E545" s="322">
        <v>0</v>
      </c>
      <c r="F545" s="322">
        <v>0</v>
      </c>
      <c r="G545" s="156"/>
    </row>
    <row r="546" spans="1:7" x14ac:dyDescent="0.2">
      <c r="A546" s="870" t="s">
        <v>523</v>
      </c>
      <c r="B546" s="871"/>
      <c r="C546" s="871"/>
      <c r="D546" s="872"/>
      <c r="E546" s="322">
        <v>0</v>
      </c>
      <c r="F546" s="322">
        <v>0</v>
      </c>
      <c r="G546" s="156"/>
    </row>
    <row r="547" spans="1:7" ht="15.75" thickBot="1" x14ac:dyDescent="0.25">
      <c r="A547" s="873" t="s">
        <v>524</v>
      </c>
      <c r="B547" s="874"/>
      <c r="C547" s="874"/>
      <c r="D547" s="875"/>
      <c r="E547" s="322">
        <v>0</v>
      </c>
      <c r="F547" s="322">
        <v>0</v>
      </c>
      <c r="G547" s="156"/>
    </row>
    <row r="548" spans="1:7" ht="15.75" thickBot="1" x14ac:dyDescent="0.25">
      <c r="A548" s="876" t="s">
        <v>525</v>
      </c>
      <c r="B548" s="877"/>
      <c r="C548" s="877"/>
      <c r="D548" s="878"/>
      <c r="E548" s="254">
        <f>SUM(E505+E514+E515+E516+E517+E518)</f>
        <v>24898499.09</v>
      </c>
      <c r="F548" s="254">
        <f>SUM(F505+F514+F515+F516+F517+F518)</f>
        <v>26909200.239999995</v>
      </c>
      <c r="G548" s="334"/>
    </row>
    <row r="550" spans="1:7" x14ac:dyDescent="0.25">
      <c r="A550" s="642" t="s">
        <v>526</v>
      </c>
      <c r="B550" s="675"/>
      <c r="C550" s="675"/>
      <c r="D550" s="675"/>
    </row>
    <row r="551" spans="1:7" ht="15.75" thickBot="1" x14ac:dyDescent="0.3">
      <c r="A551" s="3"/>
      <c r="B551" s="3"/>
      <c r="C551" s="4"/>
    </row>
    <row r="552" spans="1:7" ht="15" customHeight="1" x14ac:dyDescent="0.2">
      <c r="A552" s="879" t="s">
        <v>45</v>
      </c>
      <c r="B552" s="880"/>
      <c r="C552" s="157" t="s">
        <v>472</v>
      </c>
      <c r="D552" s="157" t="s">
        <v>473</v>
      </c>
    </row>
    <row r="553" spans="1:7" ht="15.75" thickBot="1" x14ac:dyDescent="0.25">
      <c r="A553" s="881"/>
      <c r="B553" s="882"/>
      <c r="C553" s="576"/>
      <c r="D553" s="577"/>
    </row>
    <row r="554" spans="1:7" x14ac:dyDescent="0.2">
      <c r="A554" s="884" t="s">
        <v>527</v>
      </c>
      <c r="B554" s="885"/>
      <c r="C554" s="325">
        <v>18992359.02</v>
      </c>
      <c r="D554" s="325">
        <v>29277075.059999999</v>
      </c>
    </row>
    <row r="555" spans="1:7" x14ac:dyDescent="0.2">
      <c r="A555" s="776" t="s">
        <v>528</v>
      </c>
      <c r="B555" s="784"/>
      <c r="C555" s="322">
        <v>0</v>
      </c>
      <c r="D555" s="322">
        <v>0</v>
      </c>
    </row>
    <row r="556" spans="1:7" x14ac:dyDescent="0.2">
      <c r="A556" s="776" t="s">
        <v>529</v>
      </c>
      <c r="B556" s="784"/>
      <c r="C556" s="322">
        <v>16633646.800000001</v>
      </c>
      <c r="D556" s="322">
        <v>15969331.17</v>
      </c>
    </row>
    <row r="557" spans="1:7" x14ac:dyDescent="0.2">
      <c r="A557" s="782" t="s">
        <v>530</v>
      </c>
      <c r="B557" s="790"/>
      <c r="C557" s="322">
        <v>0</v>
      </c>
      <c r="D557" s="322">
        <v>0</v>
      </c>
    </row>
    <row r="558" spans="1:7" x14ac:dyDescent="0.2">
      <c r="A558" s="782" t="s">
        <v>531</v>
      </c>
      <c r="B558" s="790"/>
      <c r="C558" s="322">
        <v>0</v>
      </c>
      <c r="D558" s="322">
        <v>0</v>
      </c>
    </row>
    <row r="559" spans="1:7" x14ac:dyDescent="0.2">
      <c r="A559" s="782" t="s">
        <v>532</v>
      </c>
      <c r="B559" s="790"/>
      <c r="C559" s="322">
        <v>44751.14</v>
      </c>
      <c r="D559" s="322">
        <v>52936.97</v>
      </c>
    </row>
    <row r="560" spans="1:7" x14ac:dyDescent="0.2">
      <c r="A560" s="782" t="s">
        <v>533</v>
      </c>
      <c r="B560" s="790"/>
      <c r="C560" s="322">
        <v>0</v>
      </c>
      <c r="D560" s="322">
        <v>0</v>
      </c>
    </row>
    <row r="561" spans="1:6" ht="21.75" customHeight="1" x14ac:dyDescent="0.2">
      <c r="A561" s="782" t="s">
        <v>534</v>
      </c>
      <c r="B561" s="790"/>
      <c r="C561" s="322">
        <v>129527</v>
      </c>
      <c r="D561" s="322">
        <v>137310.79999999999</v>
      </c>
    </row>
    <row r="562" spans="1:6" x14ac:dyDescent="0.2">
      <c r="A562" s="782" t="s">
        <v>535</v>
      </c>
      <c r="B562" s="790"/>
      <c r="C562" s="322">
        <v>373675.51</v>
      </c>
      <c r="D562" s="322">
        <v>385688</v>
      </c>
    </row>
    <row r="563" spans="1:6" ht="15.75" thickBot="1" x14ac:dyDescent="0.25">
      <c r="A563" s="778" t="s">
        <v>70</v>
      </c>
      <c r="B563" s="883"/>
      <c r="C563" s="342">
        <v>0</v>
      </c>
      <c r="D563" s="342">
        <v>0</v>
      </c>
    </row>
    <row r="564" spans="1:6" ht="15.75" thickBot="1" x14ac:dyDescent="0.25">
      <c r="A564" s="774" t="s">
        <v>300</v>
      </c>
      <c r="B564" s="775"/>
      <c r="C564" s="9">
        <f>SUM(C554:C563)</f>
        <v>36173959.469999999</v>
      </c>
      <c r="D564" s="9">
        <f>SUM(D554:D563)</f>
        <v>45822341.999999993</v>
      </c>
    </row>
    <row r="567" spans="1:6" x14ac:dyDescent="0.2">
      <c r="A567" s="719" t="s">
        <v>536</v>
      </c>
      <c r="B567" s="719"/>
      <c r="C567" s="719"/>
    </row>
    <row r="568" spans="1:6" ht="15.75" thickBot="1" x14ac:dyDescent="0.25">
      <c r="A568" s="3"/>
      <c r="B568" s="3"/>
      <c r="C568" s="3"/>
    </row>
    <row r="569" spans="1:6" ht="30.75" thickBot="1" x14ac:dyDescent="0.25">
      <c r="A569" s="895" t="s">
        <v>59</v>
      </c>
      <c r="B569" s="896"/>
      <c r="C569" s="896"/>
      <c r="D569" s="897"/>
      <c r="E569" s="300" t="s">
        <v>472</v>
      </c>
      <c r="F569" s="194" t="s">
        <v>473</v>
      </c>
    </row>
    <row r="570" spans="1:6" ht="15.75" thickBot="1" x14ac:dyDescent="0.25">
      <c r="A570" s="768" t="s">
        <v>537</v>
      </c>
      <c r="B570" s="838"/>
      <c r="C570" s="838"/>
      <c r="D570" s="839"/>
      <c r="E570" s="343">
        <f>E571+E572+E573</f>
        <v>6690552.2400000002</v>
      </c>
      <c r="F570" s="343">
        <f>F571+F572+F573</f>
        <v>15824258.949999999</v>
      </c>
    </row>
    <row r="571" spans="1:6" x14ac:dyDescent="0.2">
      <c r="A571" s="898" t="s">
        <v>538</v>
      </c>
      <c r="B571" s="899"/>
      <c r="C571" s="899"/>
      <c r="D571" s="900"/>
      <c r="E571" s="344">
        <v>2570056.0099999998</v>
      </c>
      <c r="F571" s="344">
        <v>10613973.08</v>
      </c>
    </row>
    <row r="572" spans="1:6" x14ac:dyDescent="0.2">
      <c r="A572" s="723" t="s">
        <v>539</v>
      </c>
      <c r="B572" s="901"/>
      <c r="C572" s="901"/>
      <c r="D572" s="902"/>
      <c r="E572" s="340">
        <v>0</v>
      </c>
      <c r="F572" s="340">
        <v>0</v>
      </c>
    </row>
    <row r="573" spans="1:6" ht="15.75" thickBot="1" x14ac:dyDescent="0.25">
      <c r="A573" s="903" t="s">
        <v>540</v>
      </c>
      <c r="B573" s="904"/>
      <c r="C573" s="904"/>
      <c r="D573" s="905"/>
      <c r="E573" s="345">
        <v>4120496.23</v>
      </c>
      <c r="F573" s="345">
        <v>5210285.87</v>
      </c>
    </row>
    <row r="574" spans="1:6" ht="15.75" thickBot="1" x14ac:dyDescent="0.25">
      <c r="A574" s="906" t="s">
        <v>61</v>
      </c>
      <c r="B574" s="907"/>
      <c r="C574" s="907"/>
      <c r="D574" s="908"/>
      <c r="E574" s="346">
        <v>0</v>
      </c>
      <c r="F574" s="346">
        <v>0</v>
      </c>
    </row>
    <row r="575" spans="1:6" ht="15.75" thickBot="1" x14ac:dyDescent="0.25">
      <c r="A575" s="886" t="s">
        <v>541</v>
      </c>
      <c r="B575" s="887"/>
      <c r="C575" s="887"/>
      <c r="D575" s="888"/>
      <c r="E575" s="347">
        <f>SUM(E576:E585)</f>
        <v>6295117.4399999995</v>
      </c>
      <c r="F575" s="347">
        <f>SUM(F576:F585)</f>
        <v>12167343.970000001</v>
      </c>
    </row>
    <row r="576" spans="1:6" x14ac:dyDescent="0.2">
      <c r="A576" s="889" t="s">
        <v>542</v>
      </c>
      <c r="B576" s="890"/>
      <c r="C576" s="890"/>
      <c r="D576" s="891"/>
      <c r="E576" s="348">
        <v>0</v>
      </c>
      <c r="F576" s="348">
        <v>0</v>
      </c>
    </row>
    <row r="577" spans="1:6" x14ac:dyDescent="0.2">
      <c r="A577" s="892" t="s">
        <v>543</v>
      </c>
      <c r="B577" s="893"/>
      <c r="C577" s="893"/>
      <c r="D577" s="894"/>
      <c r="E577" s="349">
        <v>0</v>
      </c>
      <c r="F577" s="349">
        <v>0</v>
      </c>
    </row>
    <row r="578" spans="1:6" x14ac:dyDescent="0.2">
      <c r="A578" s="892" t="s">
        <v>544</v>
      </c>
      <c r="B578" s="893"/>
      <c r="C578" s="893"/>
      <c r="D578" s="894"/>
      <c r="E578" s="350">
        <v>2090479.54</v>
      </c>
      <c r="F578" s="350">
        <v>0</v>
      </c>
    </row>
    <row r="579" spans="1:6" x14ac:dyDescent="0.2">
      <c r="A579" s="892" t="s">
        <v>545</v>
      </c>
      <c r="B579" s="893"/>
      <c r="C579" s="893"/>
      <c r="D579" s="894"/>
      <c r="E579" s="340">
        <v>0</v>
      </c>
      <c r="F579" s="340">
        <v>0</v>
      </c>
    </row>
    <row r="580" spans="1:6" x14ac:dyDescent="0.2">
      <c r="A580" s="892" t="s">
        <v>546</v>
      </c>
      <c r="B580" s="893"/>
      <c r="C580" s="893"/>
      <c r="D580" s="894"/>
      <c r="E580" s="340">
        <v>0</v>
      </c>
      <c r="F580" s="340">
        <v>0</v>
      </c>
    </row>
    <row r="581" spans="1:6" x14ac:dyDescent="0.2">
      <c r="A581" s="892" t="s">
        <v>547</v>
      </c>
      <c r="B581" s="893"/>
      <c r="C581" s="893"/>
      <c r="D581" s="894"/>
      <c r="E581" s="351">
        <v>3730099.38</v>
      </c>
      <c r="F581" s="351">
        <v>2848997.06</v>
      </c>
    </row>
    <row r="582" spans="1:6" x14ac:dyDescent="0.2">
      <c r="A582" s="892" t="s">
        <v>548</v>
      </c>
      <c r="B582" s="893"/>
      <c r="C582" s="893"/>
      <c r="D582" s="894"/>
      <c r="E582" s="351">
        <v>0</v>
      </c>
      <c r="F582" s="351">
        <v>614777.53</v>
      </c>
    </row>
    <row r="583" spans="1:6" x14ac:dyDescent="0.2">
      <c r="A583" s="723" t="s">
        <v>549</v>
      </c>
      <c r="B583" s="901"/>
      <c r="C583" s="901"/>
      <c r="D583" s="902"/>
      <c r="E583" s="340">
        <v>0</v>
      </c>
      <c r="F583" s="340">
        <v>0</v>
      </c>
    </row>
    <row r="584" spans="1:6" x14ac:dyDescent="0.2">
      <c r="A584" s="723" t="s">
        <v>550</v>
      </c>
      <c r="B584" s="901"/>
      <c r="C584" s="901"/>
      <c r="D584" s="902"/>
      <c r="E584" s="351">
        <v>0</v>
      </c>
      <c r="F584" s="351">
        <v>0</v>
      </c>
    </row>
    <row r="585" spans="1:6" ht="15.75" thickBot="1" x14ac:dyDescent="0.25">
      <c r="A585" s="903" t="s">
        <v>629</v>
      </c>
      <c r="B585" s="904"/>
      <c r="C585" s="904"/>
      <c r="D585" s="905"/>
      <c r="E585" s="351">
        <v>474538.52</v>
      </c>
      <c r="F585" s="351">
        <v>8703569.3800000008</v>
      </c>
    </row>
    <row r="586" spans="1:6" ht="15.75" thickBot="1" x14ac:dyDescent="0.25">
      <c r="A586" s="915" t="s">
        <v>300</v>
      </c>
      <c r="B586" s="916"/>
      <c r="C586" s="916"/>
      <c r="D586" s="917"/>
      <c r="E586" s="236">
        <f>SUM(E570+E574+E575)</f>
        <v>12985669.68</v>
      </c>
      <c r="F586" s="236">
        <f>SUM(F570+F574+F575)</f>
        <v>27991602.920000002</v>
      </c>
    </row>
    <row r="589" spans="1:6" x14ac:dyDescent="0.25">
      <c r="A589" s="642" t="s">
        <v>551</v>
      </c>
      <c r="B589" s="675"/>
      <c r="C589" s="675"/>
      <c r="D589" s="675"/>
    </row>
    <row r="590" spans="1:6" ht="15.75" thickBot="1" x14ac:dyDescent="0.3">
      <c r="A590" s="3"/>
      <c r="B590" s="3"/>
      <c r="C590" s="4"/>
      <c r="D590" s="4"/>
    </row>
    <row r="591" spans="1:6" ht="30.75" thickBot="1" x14ac:dyDescent="0.25">
      <c r="A591" s="710" t="s">
        <v>63</v>
      </c>
      <c r="B591" s="711"/>
      <c r="C591" s="711"/>
      <c r="D591" s="712"/>
      <c r="E591" s="300" t="s">
        <v>472</v>
      </c>
      <c r="F591" s="194" t="s">
        <v>473</v>
      </c>
    </row>
    <row r="592" spans="1:6" ht="30.75" customHeight="1" thickBot="1" x14ac:dyDescent="0.25">
      <c r="A592" s="856" t="s">
        <v>552</v>
      </c>
      <c r="B592" s="857"/>
      <c r="C592" s="857"/>
      <c r="D592" s="858"/>
      <c r="E592" s="352">
        <v>0</v>
      </c>
      <c r="F592" s="352">
        <v>0</v>
      </c>
    </row>
    <row r="593" spans="1:6" ht="15.75" thickBot="1" x14ac:dyDescent="0.25">
      <c r="A593" s="768" t="s">
        <v>553</v>
      </c>
      <c r="B593" s="838"/>
      <c r="C593" s="838"/>
      <c r="D593" s="839"/>
      <c r="E593" s="319">
        <f>SUM(E594+E595+E600)</f>
        <v>5389819.8399999999</v>
      </c>
      <c r="F593" s="319">
        <f>SUM(F594+F595+F600)</f>
        <v>6724204.620000001</v>
      </c>
    </row>
    <row r="594" spans="1:6" x14ac:dyDescent="0.2">
      <c r="A594" s="909" t="s">
        <v>554</v>
      </c>
      <c r="B594" s="910"/>
      <c r="C594" s="910"/>
      <c r="D594" s="911"/>
      <c r="E594" s="166">
        <v>0</v>
      </c>
      <c r="F594" s="166">
        <v>0</v>
      </c>
    </row>
    <row r="595" spans="1:6" x14ac:dyDescent="0.2">
      <c r="A595" s="912" t="s">
        <v>555</v>
      </c>
      <c r="B595" s="913"/>
      <c r="C595" s="913"/>
      <c r="D595" s="914"/>
      <c r="E595" s="133">
        <f>SUM(E597:E599)</f>
        <v>1760447.64</v>
      </c>
      <c r="F595" s="133">
        <f>SUM(F597:F599)</f>
        <v>1584634.32</v>
      </c>
    </row>
    <row r="596" spans="1:6" x14ac:dyDescent="0.2">
      <c r="A596" s="767" t="s">
        <v>556</v>
      </c>
      <c r="B596" s="918"/>
      <c r="C596" s="918"/>
      <c r="D596" s="791"/>
      <c r="E596" s="139">
        <v>0</v>
      </c>
      <c r="F596" s="139">
        <v>0</v>
      </c>
    </row>
    <row r="597" spans="1:6" x14ac:dyDescent="0.2">
      <c r="A597" s="767" t="s">
        <v>557</v>
      </c>
      <c r="B597" s="918"/>
      <c r="C597" s="918"/>
      <c r="D597" s="791"/>
      <c r="E597" s="139">
        <v>0</v>
      </c>
      <c r="F597" s="139">
        <v>0</v>
      </c>
    </row>
    <row r="598" spans="1:6" x14ac:dyDescent="0.2">
      <c r="A598" s="767" t="s">
        <v>558</v>
      </c>
      <c r="B598" s="918"/>
      <c r="C598" s="918"/>
      <c r="D598" s="791"/>
      <c r="E598" s="170">
        <v>1760447.64</v>
      </c>
      <c r="F598" s="170">
        <v>1584634.32</v>
      </c>
    </row>
    <row r="599" spans="1:6" x14ac:dyDescent="0.2">
      <c r="A599" s="767" t="s">
        <v>559</v>
      </c>
      <c r="B599" s="918"/>
      <c r="C599" s="918"/>
      <c r="D599" s="791"/>
      <c r="E599" s="170">
        <v>0</v>
      </c>
      <c r="F599" s="170">
        <v>0</v>
      </c>
    </row>
    <row r="600" spans="1:6" x14ac:dyDescent="0.2">
      <c r="A600" s="792" t="s">
        <v>560</v>
      </c>
      <c r="B600" s="931"/>
      <c r="C600" s="931"/>
      <c r="D600" s="793"/>
      <c r="E600" s="133">
        <f>SUM(E601:E605)</f>
        <v>3629372.2</v>
      </c>
      <c r="F600" s="133">
        <f>SUM(F601:F605)</f>
        <v>5139570.3000000007</v>
      </c>
    </row>
    <row r="601" spans="1:6" x14ac:dyDescent="0.2">
      <c r="A601" s="767" t="s">
        <v>561</v>
      </c>
      <c r="B601" s="918"/>
      <c r="C601" s="918"/>
      <c r="D601" s="791"/>
      <c r="E601" s="170">
        <v>0</v>
      </c>
      <c r="F601" s="170">
        <v>0</v>
      </c>
    </row>
    <row r="602" spans="1:6" x14ac:dyDescent="0.2">
      <c r="A602" s="767" t="s">
        <v>562</v>
      </c>
      <c r="B602" s="918"/>
      <c r="C602" s="918"/>
      <c r="D602" s="791"/>
      <c r="E602" s="170">
        <v>453400</v>
      </c>
      <c r="F602" s="170">
        <v>4712286.49</v>
      </c>
    </row>
    <row r="603" spans="1:6" x14ac:dyDescent="0.2">
      <c r="A603" s="919" t="s">
        <v>563</v>
      </c>
      <c r="B603" s="920"/>
      <c r="C603" s="920"/>
      <c r="D603" s="921"/>
      <c r="E603" s="170">
        <v>3175972.2</v>
      </c>
      <c r="F603" s="170">
        <v>189035.9</v>
      </c>
    </row>
    <row r="604" spans="1:6" x14ac:dyDescent="0.2">
      <c r="A604" s="919" t="s">
        <v>564</v>
      </c>
      <c r="B604" s="920"/>
      <c r="C604" s="920"/>
      <c r="D604" s="921"/>
      <c r="E604" s="170">
        <v>0</v>
      </c>
      <c r="F604" s="170">
        <v>0</v>
      </c>
    </row>
    <row r="605" spans="1:6" ht="15.75" thickBot="1" x14ac:dyDescent="0.25">
      <c r="A605" s="922" t="s">
        <v>630</v>
      </c>
      <c r="B605" s="923"/>
      <c r="C605" s="923"/>
      <c r="D605" s="924"/>
      <c r="E605" s="353">
        <v>0</v>
      </c>
      <c r="F605" s="353">
        <v>238247.91</v>
      </c>
    </row>
    <row r="606" spans="1:6" ht="15.75" thickBot="1" x14ac:dyDescent="0.25">
      <c r="A606" s="925" t="s">
        <v>565</v>
      </c>
      <c r="B606" s="926"/>
      <c r="C606" s="926"/>
      <c r="D606" s="927"/>
      <c r="E606" s="354">
        <f>SUM(E592+E593)</f>
        <v>5389819.8399999999</v>
      </c>
      <c r="F606" s="354">
        <f>SUM(F592+F593)</f>
        <v>6724204.620000001</v>
      </c>
    </row>
    <row r="609" spans="1:6" x14ac:dyDescent="0.25">
      <c r="A609" s="1" t="s">
        <v>566</v>
      </c>
      <c r="B609" s="15"/>
      <c r="C609" s="15"/>
    </row>
    <row r="610" spans="1:6" ht="15.75" thickBot="1" x14ac:dyDescent="0.3">
      <c r="A610" s="15"/>
      <c r="B610" s="15"/>
      <c r="C610" s="15"/>
    </row>
    <row r="611" spans="1:6" ht="30.75" thickBot="1" x14ac:dyDescent="0.25">
      <c r="A611" s="928"/>
      <c r="B611" s="929"/>
      <c r="C611" s="929"/>
      <c r="D611" s="930"/>
      <c r="E611" s="300" t="s">
        <v>472</v>
      </c>
      <c r="F611" s="194" t="s">
        <v>473</v>
      </c>
    </row>
    <row r="612" spans="1:6" ht="15.75" thickBot="1" x14ac:dyDescent="0.25">
      <c r="A612" s="937" t="s">
        <v>68</v>
      </c>
      <c r="B612" s="938"/>
      <c r="C612" s="938"/>
      <c r="D612" s="939"/>
      <c r="E612" s="319">
        <f>SUM(E613:E614)</f>
        <v>0</v>
      </c>
      <c r="F612" s="319">
        <f>SUM(F613:F614)</f>
        <v>0</v>
      </c>
    </row>
    <row r="613" spans="1:6" x14ac:dyDescent="0.2">
      <c r="A613" s="940" t="s">
        <v>567</v>
      </c>
      <c r="B613" s="941"/>
      <c r="C613" s="941"/>
      <c r="D613" s="942"/>
      <c r="E613" s="355"/>
      <c r="F613" s="355"/>
    </row>
    <row r="614" spans="1:6" ht="15.75" thickBot="1" x14ac:dyDescent="0.25">
      <c r="A614" s="943" t="s">
        <v>568</v>
      </c>
      <c r="B614" s="944"/>
      <c r="C614" s="944"/>
      <c r="D614" s="945"/>
      <c r="E614" s="356"/>
      <c r="F614" s="356"/>
    </row>
    <row r="615" spans="1:6" ht="15.75" thickBot="1" x14ac:dyDescent="0.25">
      <c r="A615" s="906" t="s">
        <v>569</v>
      </c>
      <c r="B615" s="907"/>
      <c r="C615" s="907"/>
      <c r="D615" s="908"/>
      <c r="E615" s="319">
        <f>SUM(E616:E617)</f>
        <v>6308285.5300000003</v>
      </c>
      <c r="F615" s="319">
        <f>SUM(F616:F617)</f>
        <v>6353543.1299999999</v>
      </c>
    </row>
    <row r="616" spans="1:6" ht="22.5" customHeight="1" x14ac:dyDescent="0.2">
      <c r="A616" s="898" t="s">
        <v>570</v>
      </c>
      <c r="B616" s="899"/>
      <c r="C616" s="899"/>
      <c r="D616" s="900"/>
      <c r="E616" s="325">
        <v>6308285.5300000003</v>
      </c>
      <c r="F616" s="325">
        <v>6353543.1299999999</v>
      </c>
    </row>
    <row r="617" spans="1:6" ht="15.75" customHeight="1" thickBot="1" x14ac:dyDescent="0.25">
      <c r="A617" s="946" t="s">
        <v>571</v>
      </c>
      <c r="B617" s="947"/>
      <c r="C617" s="947"/>
      <c r="D617" s="948"/>
      <c r="E617" s="342">
        <v>0</v>
      </c>
      <c r="F617" s="342">
        <v>0</v>
      </c>
    </row>
    <row r="618" spans="1:6" x14ac:dyDescent="0.2">
      <c r="A618" s="932" t="s">
        <v>572</v>
      </c>
      <c r="B618" s="933"/>
      <c r="C618" s="933"/>
      <c r="D618" s="934"/>
      <c r="E618" s="357">
        <f>SUM(E620:E625)</f>
        <v>29991609.82</v>
      </c>
      <c r="F618" s="357">
        <f>SUM(F620:F625)</f>
        <v>34313788.090000004</v>
      </c>
    </row>
    <row r="619" spans="1:6" x14ac:dyDescent="0.2">
      <c r="A619" s="936" t="s">
        <v>568</v>
      </c>
      <c r="B619" s="936"/>
      <c r="C619" s="936"/>
      <c r="D619" s="936"/>
      <c r="E619" s="92">
        <v>0</v>
      </c>
      <c r="F619" s="92">
        <v>0</v>
      </c>
    </row>
    <row r="620" spans="1:6" x14ac:dyDescent="0.2">
      <c r="A620" s="935" t="s">
        <v>573</v>
      </c>
      <c r="B620" s="935"/>
      <c r="C620" s="935"/>
      <c r="D620" s="935"/>
      <c r="E620" s="325">
        <v>0</v>
      </c>
      <c r="F620" s="325">
        <v>0</v>
      </c>
    </row>
    <row r="621" spans="1:6" x14ac:dyDescent="0.2">
      <c r="A621" s="892" t="s">
        <v>574</v>
      </c>
      <c r="B621" s="893"/>
      <c r="C621" s="893"/>
      <c r="D621" s="894"/>
      <c r="E621" s="325">
        <v>29991609.82</v>
      </c>
      <c r="F621" s="325">
        <v>34313788.090000004</v>
      </c>
    </row>
    <row r="622" spans="1:6" x14ac:dyDescent="0.2">
      <c r="A622" s="723" t="s">
        <v>575</v>
      </c>
      <c r="B622" s="901"/>
      <c r="C622" s="901"/>
      <c r="D622" s="902"/>
      <c r="E622" s="322">
        <v>0</v>
      </c>
      <c r="F622" s="322">
        <v>0</v>
      </c>
    </row>
    <row r="623" spans="1:6" x14ac:dyDescent="0.2">
      <c r="A623" s="723" t="s">
        <v>576</v>
      </c>
      <c r="B623" s="901"/>
      <c r="C623" s="901"/>
      <c r="D623" s="902"/>
      <c r="E623" s="342">
        <v>0</v>
      </c>
      <c r="F623" s="342">
        <v>0</v>
      </c>
    </row>
    <row r="624" spans="1:6" x14ac:dyDescent="0.2">
      <c r="A624" s="723" t="s">
        <v>577</v>
      </c>
      <c r="B624" s="901"/>
      <c r="C624" s="901"/>
      <c r="D624" s="902"/>
      <c r="E624" s="342">
        <v>0</v>
      </c>
      <c r="F624" s="342">
        <v>0</v>
      </c>
    </row>
    <row r="625" spans="1:6" ht="15.75" thickBot="1" x14ac:dyDescent="0.25">
      <c r="A625" s="952" t="s">
        <v>614</v>
      </c>
      <c r="B625" s="953"/>
      <c r="C625" s="953"/>
      <c r="D625" s="954"/>
      <c r="E625" s="342">
        <v>0</v>
      </c>
      <c r="F625" s="342">
        <v>0</v>
      </c>
    </row>
    <row r="626" spans="1:6" ht="15.75" thickBot="1" x14ac:dyDescent="0.25">
      <c r="A626" s="774" t="s">
        <v>300</v>
      </c>
      <c r="B626" s="955"/>
      <c r="C626" s="955"/>
      <c r="D626" s="775"/>
      <c r="E626" s="10">
        <f>SUM(E612+E615+E618)</f>
        <v>36299895.350000001</v>
      </c>
      <c r="F626" s="10">
        <f>SUM(F612+F615+F618)</f>
        <v>40667331.220000006</v>
      </c>
    </row>
    <row r="629" spans="1:6" x14ac:dyDescent="0.2">
      <c r="A629" s="719" t="s">
        <v>578</v>
      </c>
      <c r="B629" s="719"/>
      <c r="C629" s="719"/>
    </row>
    <row r="630" spans="1:6" ht="15.75" thickBot="1" x14ac:dyDescent="0.25">
      <c r="A630" s="156"/>
      <c r="B630" s="156"/>
      <c r="C630" s="156"/>
    </row>
    <row r="631" spans="1:6" ht="30.75" thickBot="1" x14ac:dyDescent="0.25">
      <c r="A631" s="710"/>
      <c r="B631" s="711"/>
      <c r="C631" s="711"/>
      <c r="D631" s="712"/>
      <c r="E631" s="300" t="s">
        <v>472</v>
      </c>
      <c r="F631" s="194" t="s">
        <v>473</v>
      </c>
    </row>
    <row r="632" spans="1:6" ht="15.75" thickBot="1" x14ac:dyDescent="0.25">
      <c r="A632" s="768" t="s">
        <v>569</v>
      </c>
      <c r="B632" s="838"/>
      <c r="C632" s="838"/>
      <c r="D632" s="839"/>
      <c r="E632" s="319">
        <f>E633+E634</f>
        <v>125401.63</v>
      </c>
      <c r="F632" s="319">
        <f>F633+F634</f>
        <v>340300.71</v>
      </c>
    </row>
    <row r="633" spans="1:6" x14ac:dyDescent="0.2">
      <c r="A633" s="889" t="s">
        <v>579</v>
      </c>
      <c r="B633" s="890"/>
      <c r="C633" s="890"/>
      <c r="D633" s="891"/>
      <c r="E633" s="355">
        <v>0</v>
      </c>
      <c r="F633" s="355">
        <v>0</v>
      </c>
    </row>
    <row r="634" spans="1:6" ht="15.75" thickBot="1" x14ac:dyDescent="0.25">
      <c r="A634" s="949" t="s">
        <v>580</v>
      </c>
      <c r="B634" s="950"/>
      <c r="C634" s="950"/>
      <c r="D634" s="951"/>
      <c r="E634" s="324">
        <v>125401.63</v>
      </c>
      <c r="F634" s="324">
        <v>340300.71</v>
      </c>
    </row>
    <row r="635" spans="1:6" ht="15.75" thickBot="1" x14ac:dyDescent="0.25">
      <c r="A635" s="768" t="s">
        <v>581</v>
      </c>
      <c r="B635" s="838"/>
      <c r="C635" s="838"/>
      <c r="D635" s="839"/>
      <c r="E635" s="319">
        <f>SUM(E636:E643)</f>
        <v>34313788.090000004</v>
      </c>
      <c r="F635" s="319">
        <f>SUM(F636:F643)</f>
        <v>38498665.439999998</v>
      </c>
    </row>
    <row r="636" spans="1:6" x14ac:dyDescent="0.2">
      <c r="A636" s="889" t="s">
        <v>582</v>
      </c>
      <c r="B636" s="890"/>
      <c r="C636" s="890"/>
      <c r="D636" s="891"/>
      <c r="E636" s="329">
        <v>0</v>
      </c>
      <c r="F636" s="329">
        <v>0</v>
      </c>
    </row>
    <row r="637" spans="1:6" x14ac:dyDescent="0.2">
      <c r="A637" s="892" t="s">
        <v>583</v>
      </c>
      <c r="B637" s="893"/>
      <c r="C637" s="893"/>
      <c r="D637" s="894"/>
      <c r="E637" s="170">
        <v>0</v>
      </c>
      <c r="F637" s="170">
        <v>0</v>
      </c>
    </row>
    <row r="638" spans="1:6" x14ac:dyDescent="0.2">
      <c r="A638" s="892" t="s">
        <v>584</v>
      </c>
      <c r="B638" s="893"/>
      <c r="C638" s="893"/>
      <c r="D638" s="894"/>
      <c r="E638" s="170">
        <v>0</v>
      </c>
      <c r="F638" s="170">
        <v>0</v>
      </c>
    </row>
    <row r="639" spans="1:6" x14ac:dyDescent="0.2">
      <c r="A639" s="723" t="s">
        <v>585</v>
      </c>
      <c r="B639" s="901"/>
      <c r="C639" s="901"/>
      <c r="D639" s="902"/>
      <c r="E639" s="170">
        <v>0</v>
      </c>
      <c r="F639" s="170">
        <v>0</v>
      </c>
    </row>
    <row r="640" spans="1:6" x14ac:dyDescent="0.2">
      <c r="A640" s="723" t="s">
        <v>586</v>
      </c>
      <c r="B640" s="901"/>
      <c r="C640" s="901"/>
      <c r="D640" s="902"/>
      <c r="E640" s="332">
        <v>34313788.090000004</v>
      </c>
      <c r="F640" s="332">
        <v>38498665.439999998</v>
      </c>
    </row>
    <row r="641" spans="1:6" x14ac:dyDescent="0.2">
      <c r="A641" s="723" t="s">
        <v>587</v>
      </c>
      <c r="B641" s="901"/>
      <c r="C641" s="901"/>
      <c r="D641" s="902"/>
      <c r="E641" s="332">
        <v>0</v>
      </c>
      <c r="F641" s="332">
        <v>0</v>
      </c>
    </row>
    <row r="642" spans="1:6" x14ac:dyDescent="0.2">
      <c r="A642" s="723" t="s">
        <v>588</v>
      </c>
      <c r="B642" s="901"/>
      <c r="C642" s="901"/>
      <c r="D642" s="902"/>
      <c r="E642" s="332">
        <v>0</v>
      </c>
      <c r="F642" s="332">
        <v>0</v>
      </c>
    </row>
    <row r="643" spans="1:6" ht="15.75" thickBot="1" x14ac:dyDescent="0.25">
      <c r="A643" s="964" t="s">
        <v>346</v>
      </c>
      <c r="B643" s="965"/>
      <c r="C643" s="965"/>
      <c r="D643" s="966"/>
      <c r="E643" s="332">
        <v>0</v>
      </c>
      <c r="F643" s="332">
        <v>0</v>
      </c>
    </row>
    <row r="644" spans="1:6" ht="15.75" thickBot="1" x14ac:dyDescent="0.25">
      <c r="A644" s="774"/>
      <c r="B644" s="955"/>
      <c r="C644" s="955"/>
      <c r="D644" s="775"/>
      <c r="E644" s="236">
        <f>SUM(E632+E635)</f>
        <v>34439189.720000006</v>
      </c>
      <c r="F644" s="236">
        <f>SUM(F632+F635)</f>
        <v>38838966.149999999</v>
      </c>
    </row>
    <row r="651" spans="1:6" x14ac:dyDescent="0.2">
      <c r="A651" s="967" t="s">
        <v>589</v>
      </c>
      <c r="B651" s="967"/>
      <c r="C651" s="967"/>
      <c r="D651" s="967"/>
      <c r="E651" s="967"/>
      <c r="F651" s="967"/>
    </row>
    <row r="652" spans="1:6" ht="15.75" thickBot="1" x14ac:dyDescent="0.25">
      <c r="A652" s="358"/>
    </row>
    <row r="653" spans="1:6" ht="15.75" thickBot="1" x14ac:dyDescent="0.25">
      <c r="A653" s="956" t="s">
        <v>590</v>
      </c>
      <c r="B653" s="957"/>
      <c r="C653" s="959" t="s">
        <v>461</v>
      </c>
      <c r="D653" s="960"/>
      <c r="E653" s="960"/>
      <c r="F653" s="961"/>
    </row>
    <row r="654" spans="1:6" ht="15.75" thickBot="1" x14ac:dyDescent="0.25">
      <c r="A654" s="848"/>
      <c r="B654" s="958"/>
      <c r="C654" s="360" t="s">
        <v>591</v>
      </c>
      <c r="D654" s="216" t="s">
        <v>592</v>
      </c>
      <c r="E654" s="361" t="s">
        <v>474</v>
      </c>
      <c r="F654" s="216" t="s">
        <v>477</v>
      </c>
    </row>
    <row r="655" spans="1:6" x14ac:dyDescent="0.2">
      <c r="A655" s="962" t="s">
        <v>593</v>
      </c>
      <c r="B655" s="963"/>
      <c r="C655" s="335">
        <v>4813.6099999999997</v>
      </c>
      <c r="D655" s="335">
        <v>25026.02</v>
      </c>
      <c r="E655" s="335">
        <v>0</v>
      </c>
      <c r="F655" s="170">
        <v>0</v>
      </c>
    </row>
    <row r="656" spans="1:6" x14ac:dyDescent="0.2">
      <c r="A656" s="962"/>
      <c r="B656" s="963"/>
      <c r="C656" s="335"/>
      <c r="D656" s="170"/>
      <c r="E656" s="336"/>
      <c r="F656" s="170">
        <v>0</v>
      </c>
    </row>
    <row r="657" spans="1:6" x14ac:dyDescent="0.2">
      <c r="A657" s="962"/>
      <c r="B657" s="963"/>
      <c r="C657" s="335"/>
      <c r="D657" s="170"/>
      <c r="E657" s="336"/>
      <c r="F657" s="170"/>
    </row>
    <row r="658" spans="1:6" x14ac:dyDescent="0.2">
      <c r="A658" s="962"/>
      <c r="B658" s="963"/>
      <c r="C658" s="335"/>
      <c r="D658" s="170"/>
      <c r="E658" s="336"/>
      <c r="F658" s="170"/>
    </row>
    <row r="659" spans="1:6" x14ac:dyDescent="0.2">
      <c r="A659" s="972"/>
      <c r="B659" s="973"/>
      <c r="C659" s="335"/>
      <c r="D659" s="170"/>
      <c r="E659" s="336"/>
      <c r="F659" s="170"/>
    </row>
    <row r="660" spans="1:6" ht="15.75" thickBot="1" x14ac:dyDescent="0.25">
      <c r="A660" s="974"/>
      <c r="B660" s="747"/>
      <c r="C660" s="362"/>
      <c r="D660" s="332"/>
      <c r="E660" s="363"/>
      <c r="F660" s="332"/>
    </row>
    <row r="661" spans="1:6" ht="15.75" thickBot="1" x14ac:dyDescent="0.25">
      <c r="A661" s="975" t="s">
        <v>347</v>
      </c>
      <c r="B661" s="976"/>
      <c r="C661" s="364">
        <f>C655+C659+C660</f>
        <v>4813.6099999999997</v>
      </c>
      <c r="D661" s="364">
        <f>D655+D659+D660</f>
        <v>25026.02</v>
      </c>
      <c r="E661" s="364">
        <f>E655+E659+E660</f>
        <v>0</v>
      </c>
      <c r="F661" s="365">
        <f>F655+F659+F660</f>
        <v>0</v>
      </c>
    </row>
    <row r="664" spans="1:6" ht="30" customHeight="1" x14ac:dyDescent="0.2">
      <c r="A664" s="678" t="s">
        <v>594</v>
      </c>
      <c r="B664" s="678"/>
      <c r="C664" s="678"/>
      <c r="D664" s="678"/>
      <c r="E664" s="977"/>
      <c r="F664" s="977"/>
    </row>
    <row r="666" spans="1:6" x14ac:dyDescent="0.2">
      <c r="A666" s="967" t="s">
        <v>620</v>
      </c>
      <c r="B666" s="967"/>
      <c r="C666" s="967"/>
      <c r="D666" s="967"/>
    </row>
    <row r="667" spans="1:6" ht="15.75" thickBot="1" x14ac:dyDescent="0.25"/>
    <row r="668" spans="1:6" ht="75.75" thickBot="1" x14ac:dyDescent="0.25">
      <c r="A668" s="742" t="s">
        <v>247</v>
      </c>
      <c r="B668" s="743"/>
      <c r="C668" s="219" t="s">
        <v>595</v>
      </c>
      <c r="D668" s="219" t="s">
        <v>596</v>
      </c>
    </row>
    <row r="669" spans="1:6" ht="15.75" thickBot="1" x14ac:dyDescent="0.25">
      <c r="A669" s="803" t="s">
        <v>597</v>
      </c>
      <c r="B669" s="968"/>
      <c r="C669" s="366">
        <v>319</v>
      </c>
      <c r="D669" s="257">
        <v>330</v>
      </c>
    </row>
    <row r="672" spans="1:6" x14ac:dyDescent="0.2">
      <c r="A672" s="7" t="s">
        <v>598</v>
      </c>
      <c r="B672" s="24"/>
      <c r="C672" s="24"/>
      <c r="D672" s="24"/>
      <c r="E672" s="24"/>
    </row>
    <row r="673" spans="1:13" ht="15.75" thickBot="1" x14ac:dyDescent="0.25">
      <c r="B673" s="334"/>
      <c r="C673" s="334"/>
    </row>
    <row r="674" spans="1:13" ht="60" x14ac:dyDescent="0.2">
      <c r="A674" s="359" t="s">
        <v>599</v>
      </c>
      <c r="B674" s="367" t="s">
        <v>600</v>
      </c>
      <c r="C674" s="367" t="s">
        <v>362</v>
      </c>
      <c r="D674" s="368" t="s">
        <v>601</v>
      </c>
      <c r="E674" s="369" t="s">
        <v>602</v>
      </c>
    </row>
    <row r="675" spans="1:13" ht="45.75" thickBot="1" x14ac:dyDescent="0.3">
      <c r="A675" s="370" t="s">
        <v>603</v>
      </c>
      <c r="B675" s="371"/>
      <c r="C675" s="372">
        <v>0</v>
      </c>
      <c r="D675" s="371"/>
      <c r="E675" s="373"/>
    </row>
    <row r="676" spans="1:13" ht="15.75" thickBot="1" x14ac:dyDescent="0.3">
      <c r="A676" s="370"/>
      <c r="B676" s="371"/>
      <c r="C676" s="372">
        <f>SUM(C675)</f>
        <v>0</v>
      </c>
      <c r="D676" s="371"/>
      <c r="E676" s="373"/>
      <c r="F676" s="121"/>
      <c r="G676" s="121"/>
      <c r="H676" s="121"/>
      <c r="I676" s="121"/>
      <c r="J676" s="121"/>
      <c r="K676" s="121"/>
      <c r="L676" s="121"/>
      <c r="M676" s="121"/>
    </row>
    <row r="679" spans="1:13" x14ac:dyDescent="0.2">
      <c r="A679" s="7" t="s">
        <v>606</v>
      </c>
      <c r="B679" s="255"/>
      <c r="C679" s="255"/>
      <c r="D679" s="255"/>
      <c r="E679" s="255"/>
    </row>
    <row r="680" spans="1:13" ht="15.75" thickBot="1" x14ac:dyDescent="0.25">
      <c r="B680" s="334"/>
      <c r="C680" s="334"/>
    </row>
    <row r="681" spans="1:13" ht="75.75" thickBot="1" x14ac:dyDescent="0.25">
      <c r="A681" s="360" t="s">
        <v>599</v>
      </c>
      <c r="B681" s="216" t="s">
        <v>600</v>
      </c>
      <c r="C681" s="216" t="s">
        <v>362</v>
      </c>
      <c r="D681" s="123" t="s">
        <v>607</v>
      </c>
      <c r="E681" s="122" t="s">
        <v>602</v>
      </c>
    </row>
    <row r="682" spans="1:13" ht="45" x14ac:dyDescent="0.2">
      <c r="A682" s="374" t="s">
        <v>608</v>
      </c>
      <c r="B682" s="166" t="s">
        <v>604</v>
      </c>
      <c r="C682" s="166">
        <v>0</v>
      </c>
      <c r="D682" s="375" t="s">
        <v>605</v>
      </c>
      <c r="E682" s="166"/>
    </row>
    <row r="683" spans="1:13" ht="15.75" thickBot="1" x14ac:dyDescent="0.25">
      <c r="A683" s="376"/>
      <c r="B683" s="377"/>
      <c r="C683" s="377"/>
      <c r="D683" s="378"/>
      <c r="E683" s="377"/>
    </row>
    <row r="691" spans="1:7" x14ac:dyDescent="0.25">
      <c r="A691" s="11"/>
      <c r="B691" s="11"/>
      <c r="C691" s="969"/>
      <c r="D691" s="970"/>
      <c r="E691" s="11"/>
      <c r="F691" s="11"/>
    </row>
    <row r="692" spans="1:7" ht="30" x14ac:dyDescent="0.25">
      <c r="A692" s="12" t="s">
        <v>609</v>
      </c>
      <c r="B692" s="12"/>
      <c r="C692" s="969" t="s">
        <v>610</v>
      </c>
      <c r="D692" s="970"/>
      <c r="E692" s="12"/>
      <c r="F692" s="970" t="s">
        <v>611</v>
      </c>
      <c r="G692" s="970"/>
    </row>
    <row r="693" spans="1:7" x14ac:dyDescent="0.25">
      <c r="A693" s="12" t="s">
        <v>612</v>
      </c>
      <c r="B693" s="4"/>
      <c r="C693" s="970" t="s">
        <v>194</v>
      </c>
      <c r="D693" s="971"/>
      <c r="E693" s="12"/>
      <c r="F693" s="970" t="s">
        <v>613</v>
      </c>
      <c r="G693" s="970"/>
    </row>
  </sheetData>
  <mergeCells count="377">
    <mergeCell ref="A669:B669"/>
    <mergeCell ref="C691:D691"/>
    <mergeCell ref="C692:D692"/>
    <mergeCell ref="F692:G692"/>
    <mergeCell ref="C693:D693"/>
    <mergeCell ref="F693:G693"/>
    <mergeCell ref="A659:B659"/>
    <mergeCell ref="A660:B660"/>
    <mergeCell ref="A661:B661"/>
    <mergeCell ref="A664:F664"/>
    <mergeCell ref="A666:D666"/>
    <mergeCell ref="A668:B668"/>
    <mergeCell ref="A653:B654"/>
    <mergeCell ref="C653:F653"/>
    <mergeCell ref="A655:B655"/>
    <mergeCell ref="A656:B656"/>
    <mergeCell ref="A657:B657"/>
    <mergeCell ref="A658:B658"/>
    <mergeCell ref="A640:D640"/>
    <mergeCell ref="A641:D641"/>
    <mergeCell ref="A642:D642"/>
    <mergeCell ref="A643:D643"/>
    <mergeCell ref="A644:D644"/>
    <mergeCell ref="A651:F651"/>
    <mergeCell ref="A634:D634"/>
    <mergeCell ref="A635:D635"/>
    <mergeCell ref="A636:D636"/>
    <mergeCell ref="A637:D637"/>
    <mergeCell ref="A638:D638"/>
    <mergeCell ref="A639:D639"/>
    <mergeCell ref="A625:D625"/>
    <mergeCell ref="A626:D626"/>
    <mergeCell ref="A629:C629"/>
    <mergeCell ref="A631:D631"/>
    <mergeCell ref="A632:D632"/>
    <mergeCell ref="A633:D633"/>
    <mergeCell ref="A618:D618"/>
    <mergeCell ref="A620:D620"/>
    <mergeCell ref="A621:D621"/>
    <mergeCell ref="A622:D622"/>
    <mergeCell ref="A623:D623"/>
    <mergeCell ref="A624:D624"/>
    <mergeCell ref="A619:D619"/>
    <mergeCell ref="A612:D612"/>
    <mergeCell ref="A613:D613"/>
    <mergeCell ref="A614:D614"/>
    <mergeCell ref="A615:D615"/>
    <mergeCell ref="A616:D616"/>
    <mergeCell ref="A617:D617"/>
    <mergeCell ref="A602:D602"/>
    <mergeCell ref="A603:D603"/>
    <mergeCell ref="A604:D604"/>
    <mergeCell ref="A605:D605"/>
    <mergeCell ref="A606:D606"/>
    <mergeCell ref="A611:D611"/>
    <mergeCell ref="A596:D596"/>
    <mergeCell ref="A597:D597"/>
    <mergeCell ref="A598:D598"/>
    <mergeCell ref="A599:D599"/>
    <mergeCell ref="A600:D600"/>
    <mergeCell ref="A601:D601"/>
    <mergeCell ref="A589:D589"/>
    <mergeCell ref="A591:D591"/>
    <mergeCell ref="A592:D592"/>
    <mergeCell ref="A593:D593"/>
    <mergeCell ref="A594:D594"/>
    <mergeCell ref="A595:D595"/>
    <mergeCell ref="A581:D581"/>
    <mergeCell ref="A582:D582"/>
    <mergeCell ref="A583:D583"/>
    <mergeCell ref="A584:D584"/>
    <mergeCell ref="A585:D585"/>
    <mergeCell ref="A586:D586"/>
    <mergeCell ref="A575:D575"/>
    <mergeCell ref="A576:D576"/>
    <mergeCell ref="A577:D577"/>
    <mergeCell ref="A578:D578"/>
    <mergeCell ref="A579:D579"/>
    <mergeCell ref="A580:D580"/>
    <mergeCell ref="A569:D569"/>
    <mergeCell ref="A570:D570"/>
    <mergeCell ref="A571:D571"/>
    <mergeCell ref="A572:D572"/>
    <mergeCell ref="A573:D573"/>
    <mergeCell ref="A574:D574"/>
    <mergeCell ref="A560:B560"/>
    <mergeCell ref="A561:B561"/>
    <mergeCell ref="A562:B562"/>
    <mergeCell ref="A563:B563"/>
    <mergeCell ref="A564:B564"/>
    <mergeCell ref="A567:C567"/>
    <mergeCell ref="A554:B554"/>
    <mergeCell ref="A555:B555"/>
    <mergeCell ref="A556:B556"/>
    <mergeCell ref="A557:B557"/>
    <mergeCell ref="A558:B558"/>
    <mergeCell ref="A559:B559"/>
    <mergeCell ref="A545:D545"/>
    <mergeCell ref="A546:D546"/>
    <mergeCell ref="A547:D547"/>
    <mergeCell ref="A548:D548"/>
    <mergeCell ref="A550:D550"/>
    <mergeCell ref="A552:B552"/>
    <mergeCell ref="A553:B553"/>
    <mergeCell ref="A539:D539"/>
    <mergeCell ref="A540:D540"/>
    <mergeCell ref="A541:D541"/>
    <mergeCell ref="A542:D542"/>
    <mergeCell ref="A543:D543"/>
    <mergeCell ref="A544:D544"/>
    <mergeCell ref="A533:D533"/>
    <mergeCell ref="A534:D534"/>
    <mergeCell ref="A535:D535"/>
    <mergeCell ref="A536:D536"/>
    <mergeCell ref="A537:D537"/>
    <mergeCell ref="A538:D538"/>
    <mergeCell ref="A527:D527"/>
    <mergeCell ref="A528:D528"/>
    <mergeCell ref="A529:D529"/>
    <mergeCell ref="A530:D530"/>
    <mergeCell ref="A531:D531"/>
    <mergeCell ref="A532:D532"/>
    <mergeCell ref="A521:D521"/>
    <mergeCell ref="A522:D522"/>
    <mergeCell ref="A523:D523"/>
    <mergeCell ref="A524:D524"/>
    <mergeCell ref="A525:D525"/>
    <mergeCell ref="A526:D526"/>
    <mergeCell ref="A515:D515"/>
    <mergeCell ref="A516:D516"/>
    <mergeCell ref="A517:D517"/>
    <mergeCell ref="A518:D518"/>
    <mergeCell ref="A519:D519"/>
    <mergeCell ref="A520:D520"/>
    <mergeCell ref="A509:D509"/>
    <mergeCell ref="A510:D510"/>
    <mergeCell ref="A511:D511"/>
    <mergeCell ref="A512:D512"/>
    <mergeCell ref="A513:D513"/>
    <mergeCell ref="A514:D514"/>
    <mergeCell ref="A504:D504"/>
    <mergeCell ref="A505:D505"/>
    <mergeCell ref="A506:D506"/>
    <mergeCell ref="A507:D507"/>
    <mergeCell ref="A508:D508"/>
    <mergeCell ref="A487:I487"/>
    <mergeCell ref="A489:D489"/>
    <mergeCell ref="A490:B490"/>
    <mergeCell ref="C490:D490"/>
    <mergeCell ref="A491:B491"/>
    <mergeCell ref="C491:D491"/>
    <mergeCell ref="A444:B444"/>
    <mergeCell ref="A445:B445"/>
    <mergeCell ref="A446:B446"/>
    <mergeCell ref="A447:B447"/>
    <mergeCell ref="A448:B448"/>
    <mergeCell ref="A449:B449"/>
    <mergeCell ref="A430:B430"/>
    <mergeCell ref="A431:B431"/>
    <mergeCell ref="C437:D437"/>
    <mergeCell ref="A441:D441"/>
    <mergeCell ref="A442:C442"/>
    <mergeCell ref="A424:B424"/>
    <mergeCell ref="A425:B425"/>
    <mergeCell ref="A426:B426"/>
    <mergeCell ref="A427:B427"/>
    <mergeCell ref="A428:B428"/>
    <mergeCell ref="A429:B429"/>
    <mergeCell ref="A418:B418"/>
    <mergeCell ref="A419:B419"/>
    <mergeCell ref="A420:B420"/>
    <mergeCell ref="A421:B421"/>
    <mergeCell ref="A422:B422"/>
    <mergeCell ref="A423:B423"/>
    <mergeCell ref="A399:I399"/>
    <mergeCell ref="A401:A402"/>
    <mergeCell ref="B401:D401"/>
    <mergeCell ref="E401:G401"/>
    <mergeCell ref="H401:J401"/>
    <mergeCell ref="A416:C416"/>
    <mergeCell ref="A384:B384"/>
    <mergeCell ref="A387:E387"/>
    <mergeCell ref="A389:B389"/>
    <mergeCell ref="A390:B390"/>
    <mergeCell ref="A392:E392"/>
    <mergeCell ref="A397:I397"/>
    <mergeCell ref="A375:B375"/>
    <mergeCell ref="A376:B376"/>
    <mergeCell ref="A377:B377"/>
    <mergeCell ref="A380:D380"/>
    <mergeCell ref="A382:B382"/>
    <mergeCell ref="A383:B383"/>
    <mergeCell ref="A369:B369"/>
    <mergeCell ref="A370:B370"/>
    <mergeCell ref="A371:B371"/>
    <mergeCell ref="A372:B372"/>
    <mergeCell ref="A373:B373"/>
    <mergeCell ref="A374:B374"/>
    <mergeCell ref="A363:B363"/>
    <mergeCell ref="A364:B364"/>
    <mergeCell ref="A365:B365"/>
    <mergeCell ref="A366:B366"/>
    <mergeCell ref="A367:B367"/>
    <mergeCell ref="A368:B368"/>
    <mergeCell ref="A352:B352"/>
    <mergeCell ref="A353:B353"/>
    <mergeCell ref="A354:B354"/>
    <mergeCell ref="A355:B355"/>
    <mergeCell ref="A356:B356"/>
    <mergeCell ref="A361:E361"/>
    <mergeCell ref="A346:B346"/>
    <mergeCell ref="A347:B347"/>
    <mergeCell ref="A348:B348"/>
    <mergeCell ref="A349:B349"/>
    <mergeCell ref="A350:B350"/>
    <mergeCell ref="A351:B351"/>
    <mergeCell ref="A340:B340"/>
    <mergeCell ref="A341:B341"/>
    <mergeCell ref="A342:B342"/>
    <mergeCell ref="A343:B343"/>
    <mergeCell ref="A344:B344"/>
    <mergeCell ref="A345:B345"/>
    <mergeCell ref="A335:B335"/>
    <mergeCell ref="G335:H335"/>
    <mergeCell ref="A336:B336"/>
    <mergeCell ref="A337:B337"/>
    <mergeCell ref="A338:B338"/>
    <mergeCell ref="A339:B339"/>
    <mergeCell ref="A328:C328"/>
    <mergeCell ref="A331:C331"/>
    <mergeCell ref="A333:B333"/>
    <mergeCell ref="G333:H333"/>
    <mergeCell ref="A334:B334"/>
    <mergeCell ref="G334:H334"/>
    <mergeCell ref="A320:B320"/>
    <mergeCell ref="A321:B321"/>
    <mergeCell ref="A322:B322"/>
    <mergeCell ref="A323:B323"/>
    <mergeCell ref="A324:B324"/>
    <mergeCell ref="A325:B325"/>
    <mergeCell ref="A314:B314"/>
    <mergeCell ref="A315:B315"/>
    <mergeCell ref="A316:B316"/>
    <mergeCell ref="A317:B317"/>
    <mergeCell ref="A318:B318"/>
    <mergeCell ref="A319:B319"/>
    <mergeCell ref="A308:B308"/>
    <mergeCell ref="A309:B309"/>
    <mergeCell ref="A310:B310"/>
    <mergeCell ref="A311:B311"/>
    <mergeCell ref="A312:B312"/>
    <mergeCell ref="A313:B313"/>
    <mergeCell ref="A302:B302"/>
    <mergeCell ref="A303:B303"/>
    <mergeCell ref="A304:B304"/>
    <mergeCell ref="A305:B305"/>
    <mergeCell ref="A306:B306"/>
    <mergeCell ref="A307:B307"/>
    <mergeCell ref="A296:B296"/>
    <mergeCell ref="A297:B297"/>
    <mergeCell ref="A298:B298"/>
    <mergeCell ref="A299:B299"/>
    <mergeCell ref="A300:B300"/>
    <mergeCell ref="A301:B301"/>
    <mergeCell ref="A289:B289"/>
    <mergeCell ref="A290:B290"/>
    <mergeCell ref="A291:B291"/>
    <mergeCell ref="A292:B292"/>
    <mergeCell ref="A295:B295"/>
    <mergeCell ref="A283:B283"/>
    <mergeCell ref="A284:B284"/>
    <mergeCell ref="A285:B285"/>
    <mergeCell ref="A286:B286"/>
    <mergeCell ref="A287:B287"/>
    <mergeCell ref="A288:B288"/>
    <mergeCell ref="B260:C260"/>
    <mergeCell ref="D260:E260"/>
    <mergeCell ref="A280:D280"/>
    <mergeCell ref="A282:B282"/>
    <mergeCell ref="A247:D247"/>
    <mergeCell ref="A249:B249"/>
    <mergeCell ref="A250:B250"/>
    <mergeCell ref="A251:B251"/>
    <mergeCell ref="A252:B252"/>
    <mergeCell ref="A258:E258"/>
    <mergeCell ref="A239:B239"/>
    <mergeCell ref="A240:B240"/>
    <mergeCell ref="A241:B241"/>
    <mergeCell ref="A242:B242"/>
    <mergeCell ref="A243:B243"/>
    <mergeCell ref="A244:B244"/>
    <mergeCell ref="A233:B233"/>
    <mergeCell ref="A234:B234"/>
    <mergeCell ref="A235:B235"/>
    <mergeCell ref="A236:B236"/>
    <mergeCell ref="A237:B237"/>
    <mergeCell ref="A238:B238"/>
    <mergeCell ref="A223:B223"/>
    <mergeCell ref="A224:B224"/>
    <mergeCell ref="A225:B225"/>
    <mergeCell ref="A228:C228"/>
    <mergeCell ref="A231:B231"/>
    <mergeCell ref="A232:B232"/>
    <mergeCell ref="A217:B217"/>
    <mergeCell ref="A218:B218"/>
    <mergeCell ref="A219:B219"/>
    <mergeCell ref="A220:B220"/>
    <mergeCell ref="A221:B221"/>
    <mergeCell ref="A222:B222"/>
    <mergeCell ref="A211:B211"/>
    <mergeCell ref="A212:B212"/>
    <mergeCell ref="A213:B213"/>
    <mergeCell ref="A214:B214"/>
    <mergeCell ref="A215:B215"/>
    <mergeCell ref="A216:B216"/>
    <mergeCell ref="A205:B205"/>
    <mergeCell ref="A206:B206"/>
    <mergeCell ref="A207:B207"/>
    <mergeCell ref="A208:B208"/>
    <mergeCell ref="A209:B209"/>
    <mergeCell ref="A210:B210"/>
    <mergeCell ref="A199:B199"/>
    <mergeCell ref="A200:B200"/>
    <mergeCell ref="A201:B201"/>
    <mergeCell ref="A202:B202"/>
    <mergeCell ref="A203:B203"/>
    <mergeCell ref="A204:B204"/>
    <mergeCell ref="A192:G192"/>
    <mergeCell ref="A194:B194"/>
    <mergeCell ref="A195:B195"/>
    <mergeCell ref="A196:B196"/>
    <mergeCell ref="A197:B197"/>
    <mergeCell ref="A198:B198"/>
    <mergeCell ref="B182:D182"/>
    <mergeCell ref="B183:D183"/>
    <mergeCell ref="B184:D184"/>
    <mergeCell ref="B185:D185"/>
    <mergeCell ref="B186:D186"/>
    <mergeCell ref="A178:I178"/>
    <mergeCell ref="A180:D181"/>
    <mergeCell ref="E180:E181"/>
    <mergeCell ref="F180:H180"/>
    <mergeCell ref="A139:B139"/>
    <mergeCell ref="A140:B140"/>
    <mergeCell ref="A141:B141"/>
    <mergeCell ref="A142:B142"/>
    <mergeCell ref="A160:I160"/>
    <mergeCell ref="A162:B162"/>
    <mergeCell ref="A133:D133"/>
    <mergeCell ref="A134:C134"/>
    <mergeCell ref="A135:B135"/>
    <mergeCell ref="A136:B136"/>
    <mergeCell ref="A137:B137"/>
    <mergeCell ref="A138:B138"/>
    <mergeCell ref="A117:C117"/>
    <mergeCell ref="A118:A119"/>
    <mergeCell ref="G118:I118"/>
    <mergeCell ref="A126:C126"/>
    <mergeCell ref="A127:C127"/>
    <mergeCell ref="A79:E79"/>
    <mergeCell ref="A108:C108"/>
    <mergeCell ref="A109:C109"/>
    <mergeCell ref="A116:G116"/>
    <mergeCell ref="A43:B43"/>
    <mergeCell ref="A44:B44"/>
    <mergeCell ref="A45:B45"/>
    <mergeCell ref="F10:F11"/>
    <mergeCell ref="G10:G11"/>
    <mergeCell ref="H10:H11"/>
    <mergeCell ref="I10:I11"/>
    <mergeCell ref="D6:E6"/>
    <mergeCell ref="B9:G9"/>
    <mergeCell ref="A10:A11"/>
    <mergeCell ref="B10:B11"/>
    <mergeCell ref="C10:C11"/>
    <mergeCell ref="D10:D11"/>
    <mergeCell ref="E10:E11"/>
  </mergeCells>
  <pageMargins left="0.11811023622047245" right="0.11811023622047245" top="0.86614173228346458" bottom="0.15748031496062992" header="0.31496062992125984" footer="0.31496062992125984"/>
  <pageSetup paperSize="9" scale="77" orientation="landscape" r:id="rId1"/>
  <headerFooter>
    <oddHeader>&amp;CUrząd Dzielnicy Praga Południe&amp;"Times New Roman,Normalny"
Informacja dodatkowa do sprawozdania finansowego za rok obrotowy zakończony 31 grudnia 2018 r.
II. Dodatkowe informacje i objaśnienia</oddHeader>
    <oddFooter>&amp;CWprowadzenie oraz dodatkowe  informacje i objaśnienia stanowią integralną część sprawozdania finansowego</oddFooter>
  </headerFooter>
  <rowBreaks count="20" manualBreakCount="20">
    <brk id="40" max="16383" man="1"/>
    <brk id="76" max="16383" man="1"/>
    <brk id="106" max="8" man="1"/>
    <brk id="130" max="16383" man="1"/>
    <brk id="159" max="8" man="1"/>
    <brk id="190" max="16383" man="1"/>
    <brk id="227" max="16383" man="1"/>
    <brk id="257" max="16383" man="1"/>
    <brk id="292" max="16383" man="1"/>
    <brk id="329" max="16383" man="1"/>
    <brk id="359" max="16383" man="1"/>
    <brk id="396" max="16383" man="1"/>
    <brk id="431" max="16383" man="1"/>
    <brk id="455" max="16383" man="1"/>
    <brk id="500" max="8" man="1"/>
    <brk id="548" max="16383" man="1"/>
    <brk id="566" max="16383" man="1"/>
    <brk id="607" max="16383" man="1"/>
    <brk id="649" max="16383" man="1"/>
    <brk id="67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Bilans 2024</vt:lpstr>
      <vt:lpstr>Rachunek zysków i strat 2024</vt:lpstr>
      <vt:lpstr>Zest.zmian w fund.2024</vt:lpstr>
      <vt:lpstr>Noty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Sprawozdanie finansowe za 2021 rok</dc:title>
  <dc:creator>Lange Monika</dc:creator>
  <cp:lastModifiedBy>Wiśniewska Iwona</cp:lastModifiedBy>
  <cp:lastPrinted>2019-04-16T13:55:03Z</cp:lastPrinted>
  <dcterms:created xsi:type="dcterms:W3CDTF">2011-04-15T12:59:28Z</dcterms:created>
  <dcterms:modified xsi:type="dcterms:W3CDTF">2025-04-22T09:09:20Z</dcterms:modified>
</cp:coreProperties>
</file>